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2" i="1"/>
  <c r="D48"/>
  <c r="C48"/>
  <c r="C72"/>
  <c r="E76"/>
  <c r="E53"/>
  <c r="D35" l="1"/>
  <c r="E29"/>
  <c r="E22"/>
  <c r="D66"/>
  <c r="C66"/>
  <c r="E69"/>
  <c r="E21"/>
  <c r="D57"/>
  <c r="C57"/>
  <c r="E59"/>
  <c r="E52"/>
  <c r="E49"/>
  <c r="D86"/>
  <c r="C86"/>
  <c r="E88"/>
  <c r="E68"/>
  <c r="E27"/>
  <c r="D12"/>
  <c r="C12"/>
  <c r="E13"/>
  <c r="E58"/>
  <c r="E92"/>
  <c r="D91"/>
  <c r="C91"/>
  <c r="E62"/>
  <c r="D61"/>
  <c r="C61"/>
  <c r="E41"/>
  <c r="D25"/>
  <c r="C25"/>
  <c r="E26"/>
  <c r="D36"/>
  <c r="C36"/>
  <c r="C35" s="1"/>
  <c r="D79"/>
  <c r="C79"/>
  <c r="E75"/>
  <c r="E63"/>
  <c r="E48" l="1"/>
  <c r="E91"/>
  <c r="E85"/>
  <c r="D81"/>
  <c r="C81"/>
  <c r="D18"/>
  <c r="C18"/>
  <c r="E50"/>
  <c r="E51"/>
  <c r="E54"/>
  <c r="E55"/>
  <c r="E56"/>
  <c r="E60"/>
  <c r="E64"/>
  <c r="E65"/>
  <c r="E67"/>
  <c r="E71"/>
  <c r="E73"/>
  <c r="E74"/>
  <c r="E77"/>
  <c r="E78"/>
  <c r="E80"/>
  <c r="E82"/>
  <c r="E83"/>
  <c r="E84"/>
  <c r="E87"/>
  <c r="E90"/>
  <c r="D23"/>
  <c r="E61" l="1"/>
  <c r="E81"/>
  <c r="D89"/>
  <c r="C70"/>
  <c r="E70" s="1"/>
  <c r="C89"/>
  <c r="E40"/>
  <c r="E39"/>
  <c r="E38"/>
  <c r="E31"/>
  <c r="E30"/>
  <c r="E25"/>
  <c r="E24"/>
  <c r="E20"/>
  <c r="E19"/>
  <c r="E17"/>
  <c r="E16"/>
  <c r="E15"/>
  <c r="E11"/>
  <c r="E9"/>
  <c r="C8"/>
  <c r="D8"/>
  <c r="C10"/>
  <c r="D10"/>
  <c r="C23"/>
  <c r="E23" s="1"/>
  <c r="C28"/>
  <c r="D28"/>
  <c r="D93" l="1"/>
  <c r="C93"/>
  <c r="E57"/>
  <c r="C7"/>
  <c r="C45" s="1"/>
  <c r="D7"/>
  <c r="D45" s="1"/>
  <c r="E28"/>
  <c r="E12"/>
  <c r="E8"/>
  <c r="E72"/>
  <c r="E66"/>
  <c r="E89"/>
  <c r="E86"/>
  <c r="E79"/>
  <c r="E36"/>
  <c r="E35"/>
  <c r="E18"/>
  <c r="E10"/>
  <c r="D94" l="1"/>
  <c r="C94"/>
  <c r="E93"/>
  <c r="E7"/>
  <c r="E45" l="1"/>
</calcChain>
</file>

<file path=xl/sharedStrings.xml><?xml version="1.0" encoding="utf-8"?>
<sst xmlns="http://schemas.openxmlformats.org/spreadsheetml/2006/main" count="181" uniqueCount="176">
  <si>
    <t xml:space="preserve">ОТЧЕТ </t>
  </si>
  <si>
    <t>Коды бюджетной классифкации</t>
  </si>
  <si>
    <t>000 1 00 00000 00 0000 000</t>
  </si>
  <si>
    <t>000 1 01 00000 00 0000 000</t>
  </si>
  <si>
    <t>000 1 01 02000 01 0000 110</t>
  </si>
  <si>
    <t>000 1 05 00000 00 0000 000</t>
  </si>
  <si>
    <t>000 1 05 02000 02 0000 110</t>
  </si>
  <si>
    <t>000 1 05 03000 01 0000 110</t>
  </si>
  <si>
    <t>000 1 05 04000 01 0000 110</t>
  </si>
  <si>
    <t>000 1 08 00000 00 0000 000</t>
  </si>
  <si>
    <t>000 1 11 00000 00 0000 000</t>
  </si>
  <si>
    <t>000 1 12 00000 00 0000 000</t>
  </si>
  <si>
    <t>000 1 12 01000 01 0000 120</t>
  </si>
  <si>
    <t>000 1 13 00000 00 0000 000</t>
  </si>
  <si>
    <t>000 1 14 00000 00 0000 000</t>
  </si>
  <si>
    <t>000 1 16 00000 00 0000 000</t>
  </si>
  <si>
    <t>000 1 17 00000 00 0000 000</t>
  </si>
  <si>
    <t>000 1 17 01000 00 0000 180</t>
  </si>
  <si>
    <t>000 2 00 00000 00 0000 000</t>
  </si>
  <si>
    <t>000 2 02 00000 00 0000 000</t>
  </si>
  <si>
    <t>000 2 02 02000 00 0000 151</t>
  </si>
  <si>
    <t>000 2 02 03000 00 0000 151</t>
  </si>
  <si>
    <t>000 2 02 04000 00 0000 151</t>
  </si>
  <si>
    <t xml:space="preserve">000 2 19 05000 05 0000 151 </t>
  </si>
  <si>
    <t>000 8 50 00000 00 0000 000</t>
  </si>
  <si>
    <t>0100</t>
  </si>
  <si>
    <t>0103</t>
  </si>
  <si>
    <t>0104</t>
  </si>
  <si>
    <t>0106</t>
  </si>
  <si>
    <t>0111</t>
  </si>
  <si>
    <t>0113</t>
  </si>
  <si>
    <t>0300</t>
  </si>
  <si>
    <t>0309</t>
  </si>
  <si>
    <t>0314</t>
  </si>
  <si>
    <t>0400</t>
  </si>
  <si>
    <t>0409</t>
  </si>
  <si>
    <t>0412</t>
  </si>
  <si>
    <t>0500</t>
  </si>
  <si>
    <t>0502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</si>
  <si>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</si>
  <si>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</si>
  <si>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</si>
  <si>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</si>
  <si>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</si>
  <si>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</si>
  <si>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</si>
  <si>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</si>
  <si>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</si>
  <si>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1001</t>
  </si>
  <si>
    <t>1200</t>
  </si>
  <si>
    <t>1202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</si>
  <si>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</si>
  <si>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</si>
  <si>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</si>
  <si>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</si>
  <si>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</si>
  <si>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</si>
  <si>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Налог,взимаемый с применением патентной системы</t>
  </si>
  <si>
    <t>ГОСУДАРСТВЕННАЯ ПОШЛИНА,СБОРЫ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</si>
  <si>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</si>
  <si>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</si>
  <si>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</si>
  <si>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</si>
  <si>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</si>
  <si>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</si>
  <si>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</si>
  <si>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</si>
  <si>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</si>
  <si>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</si>
  <si>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</si>
  <si>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</si>
  <si>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</si>
  <si>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</si>
  <si>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</si>
  <si>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</si>
  <si>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</si>
  <si>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ВСЕГО</t>
  </si>
  <si>
    <t>РАСХОДЫ</t>
  </si>
  <si>
    <t>ОБЩЕГОСУДАРСТВЕННЫЕ ВОПРОСЫ</t>
  </si>
  <si>
    <t>Функционирование  Правительства РФ, высших исполнительных органов государственной власти субьектов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</si>
  <si>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</si>
  <si>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</si>
  <si>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</si>
  <si>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</si>
  <si>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</si>
  <si>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</si>
  <si>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</si>
  <si>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</si>
  <si>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</si>
  <si>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</si>
  <si>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</si>
  <si>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</si>
  <si>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</si>
  <si>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</si>
  <si>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</si>
  <si>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</si>
  <si>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</si>
  <si>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</si>
  <si>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</si>
  <si>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</si>
  <si>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</si>
  <si>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</si>
  <si>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</si>
  <si>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 РАСХОДОВ:</t>
  </si>
  <si>
    <t>ДЕФИЦИТ(-) ПРОФИЦИТ (+)</t>
  </si>
  <si>
    <t>% исполне
ния</t>
  </si>
  <si>
    <t>Наименование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</si>
  <si>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</si>
  <si>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</si>
  <si>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</si>
  <si>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</si>
  <si>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 xml:space="preserve">000 2 02 01000 00 0000 151 </t>
  </si>
  <si>
    <t>*</t>
  </si>
  <si>
    <t xml:space="preserve">ОБ ИСПОЛНЕНИИ  РАЙОННОГО БЮДЖЕТА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</si>
  <si>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</si>
  <si>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</si>
  <si>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Охрана обьектов  растительного и животного мира и среды их обитания</t>
  </si>
  <si>
    <t>Другие вопросы в области национальной безопасности и правоохранительной деятельности</t>
  </si>
  <si>
    <t xml:space="preserve">Защита населения  и территории от чрезвычайных ситуаций природного и техногенного характера, гражданская оборона
</t>
  </si>
  <si>
    <t>Дотации бюджетам бюджетной системы Российской Федерации</t>
  </si>
  <si>
    <t>1006</t>
  </si>
  <si>
    <t>Другие вопросы в области социальной политики</t>
  </si>
  <si>
    <t xml:space="preserve">Молодежная политика </t>
  </si>
  <si>
    <t>0102</t>
  </si>
  <si>
    <t>Функционирование высшего должностного лица субъекта РФ и муниципального образования</t>
  </si>
  <si>
    <t>Прочие безвозмездные поступления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</si>
  <si>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</si>
  <si>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000 2 07 00000 00 0000 180</t>
  </si>
  <si>
    <t>000 2 18 00000 00 0000 151</t>
  </si>
  <si>
    <t>0408</t>
  </si>
  <si>
    <t>Транспорт</t>
  </si>
  <si>
    <t>0703</t>
  </si>
  <si>
    <t>Дополнительное образование детей</t>
  </si>
  <si>
    <t>000 1 11 05010 00 0000 120</t>
  </si>
  <si>
    <t>000 1 11 05020 00 0000 120</t>
  </si>
  <si>
    <t>000 1 11 05030 00 0000 120</t>
  </si>
  <si>
    <t>000 1 13 01000 00 0000 130</t>
  </si>
  <si>
    <t>000 1 13 02000 00 0000 130</t>
  </si>
  <si>
    <t xml:space="preserve">Доходы от оказания платных услуг (работ) </t>
  </si>
  <si>
    <t>Доходы от компенсации затрат государства</t>
  </si>
  <si>
    <t>Прочие неналоговые доходы</t>
  </si>
  <si>
    <t>000 1 17 05000 00 0000 180</t>
  </si>
  <si>
    <t>Судебная система</t>
  </si>
  <si>
    <t>0105</t>
  </si>
  <si>
    <t>Сельское хозяйство и рыболовство</t>
  </si>
  <si>
    <t>0405</t>
  </si>
  <si>
    <t xml:space="preserve">Межбюджетные трансферты общего характера </t>
  </si>
  <si>
    <t>1400</t>
  </si>
  <si>
    <t>1403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</si>
  <si>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</si>
  <si>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</si>
  <si>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000 1 05 01000 01 0000 110</t>
  </si>
  <si>
    <t>000 1 14 06000 00 0000 000</t>
  </si>
  <si>
    <t>Доходы от продажи земельных участков, находящихся в государственной и муниципальной собственности</t>
  </si>
  <si>
    <t>0503</t>
  </si>
  <si>
    <t>Благоустройство</t>
  </si>
  <si>
    <t>1102</t>
  </si>
  <si>
    <t>Массовый спорт</t>
  </si>
  <si>
    <t>0310</t>
  </si>
  <si>
    <t xml:space="preserve">Защита населения  и территории от чрезвычайных ситуаций природного и техногенного характера, пожарная безопастность
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</si>
  <si>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</si>
  <si>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</si>
  <si>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Исполнено
на 01.04.2023</t>
  </si>
  <si>
    <t>0505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</si>
  <si>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</si>
  <si>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</si>
  <si>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</si>
  <si>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</si>
  <si>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Другие вопросы в области жилищно-коммунального хозяйства</t>
  </si>
  <si>
    <t>0705</t>
  </si>
  <si>
    <t>Профессиональная подготовка, переподготовка и повышение квалификации</t>
  </si>
  <si>
    <t>Утверждено в соответствии с бюджетной росписью на 2024 год</t>
  </si>
  <si>
    <t>за  1 квартал  2024 года</t>
  </si>
  <si>
    <t>Утверждено на 2024 год</t>
  </si>
  <si>
    <t>Исполнено
на 01.04.2024</t>
  </si>
  <si>
    <t>Приложение к постановлению
Администрации Серафимовичского 
муниципального района
от  "  12  "  апреля 2024 г. № 149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</si>
</sst>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2" fillId="2" borderId="0">
      <alignment horizontal="center" vertical="center"/>
    </xf>
    <xf numFmtId="0" fontId="2" fillId="4" borderId="0">
      <alignment horizontal="center" vertical="top"/>
    </xf>
    <xf numFmtId="0" fontId="5" fillId="2" borderId="0">
      <alignment horizontal="center" vertical="top"/>
    </xf>
    <xf numFmtId="0" fontId="2" fillId="4" borderId="0">
      <alignment horizontal="left" vertical="top"/>
    </xf>
    <xf numFmtId="0" fontId="5" fillId="2" borderId="0">
      <alignment horizontal="left" vertical="top"/>
    </xf>
  </cellStyleXfs>
  <cellXfs count="57">
    <xf numFmtId="0" fontId="0" fillId="0" borderId="0" xfId="0"/>
    <xf numFmtId="0" fontId="9" fillId="3" borderId="7" xfId="1" applyFont="1" applyFill="1" applyBorder="1" applyAlignment="1">
      <alignment horizontal="center" vertical="center" wrapText="1"/>
    </xf>
    <xf numFmtId="0" fontId="9" fillId="3" borderId="8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left" vertical="top" wrapText="1"/>
    </xf>
    <xf numFmtId="0" fontId="4" fillId="3" borderId="3" xfId="4" applyFont="1" applyFill="1" applyBorder="1" applyAlignment="1">
      <alignment horizontal="left" vertical="center" wrapText="1"/>
    </xf>
    <xf numFmtId="0" fontId="4" fillId="3" borderId="1" xfId="5" applyFont="1" applyFill="1" applyBorder="1" applyAlignment="1">
      <alignment horizontal="left" vertical="top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left" vertical="top" wrapText="1"/>
    </xf>
    <xf numFmtId="0" fontId="6" fillId="3" borderId="1" xfId="4" applyFont="1" applyFill="1" applyBorder="1" applyAlignment="1">
      <alignment horizontal="left" vertical="top" wrapText="1"/>
    </xf>
    <xf numFmtId="0" fontId="6" fillId="3" borderId="1" xfId="5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3" borderId="1" xfId="4" applyFont="1" applyFill="1" applyBorder="1" applyAlignment="1">
      <alignment horizontal="left" wrapText="1"/>
    </xf>
    <xf numFmtId="0" fontId="6" fillId="3" borderId="1" xfId="4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18" fillId="0" borderId="0" xfId="0" applyFont="1"/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165" fontId="17" fillId="3" borderId="10" xfId="0" applyNumberFormat="1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 wrapText="1"/>
    </xf>
    <xf numFmtId="165" fontId="0" fillId="0" borderId="0" xfId="0" applyNumberFormat="1"/>
    <xf numFmtId="0" fontId="0" fillId="3" borderId="0" xfId="0" applyFill="1"/>
    <xf numFmtId="0" fontId="1" fillId="3" borderId="0" xfId="0" applyFont="1" applyFill="1" applyAlignment="1">
      <alignment horizontal="center"/>
    </xf>
    <xf numFmtId="0" fontId="9" fillId="3" borderId="8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top" wrapText="1"/>
    </xf>
    <xf numFmtId="49" fontId="19" fillId="3" borderId="4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6" fillId="3" borderId="16" xfId="0" applyFont="1" applyFill="1" applyBorder="1" applyAlignment="1" applyProtection="1">
      <alignment horizontal="left" wrapText="1" readingOrder="1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right" wrapText="1"/>
    </xf>
  </cellXfs>
  <cellStyles count="6">
    <cellStyle name="S2" xfId="1"/>
    <cellStyle name="S5" xfId="3"/>
    <cellStyle name="S6" xfId="5"/>
    <cellStyle name="S8" xfId="2"/>
    <cellStyle name="S9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>
      <selection activeCell="C1" sqref="C1:E1"/>
    </sheetView>
  </sheetViews>
  <sheetFormatPr defaultRowHeight="15"/>
  <cols>
    <col min="1" max="1" width="21.140625" customWidth="1"/>
    <col min="2" max="2" width="32.28515625" customWidth="1"/>
    <col min="3" max="4" width="15" customWidth="1"/>
    <col min="5" max="5" width="12.5703125" customWidth="1"/>
  </cols>
  <sheetData>
    <row r="1" spans="1:5" ht="63" customHeight="1">
      <c r="A1" s="34"/>
      <c r="B1" s="34"/>
      <c r="C1" s="56" t="s">
        <v>175</v>
      </c>
      <c r="D1" s="56"/>
      <c r="E1" s="56"/>
    </row>
    <row r="2" spans="1:5">
      <c r="A2" s="55" t="s">
        <v>0</v>
      </c>
      <c r="B2" s="55"/>
      <c r="C2" s="55"/>
      <c r="D2" s="55"/>
      <c r="E2" s="55"/>
    </row>
    <row r="3" spans="1:5">
      <c r="A3" s="55" t="s">
        <v>113</v>
      </c>
      <c r="B3" s="55"/>
      <c r="C3" s="55"/>
      <c r="D3" s="55"/>
      <c r="E3" s="55"/>
    </row>
    <row r="4" spans="1:5">
      <c r="A4" s="55" t="s">
        <v>172</v>
      </c>
      <c r="B4" s="55"/>
      <c r="C4" s="55"/>
      <c r="D4" s="55"/>
      <c r="E4" s="55"/>
    </row>
    <row r="5" spans="1:5" ht="15.75" thickBot="1">
      <c r="A5" s="35"/>
      <c r="B5" s="35"/>
      <c r="C5" s="35"/>
      <c r="D5" s="35"/>
      <c r="E5" s="35"/>
    </row>
    <row r="6" spans="1:5" ht="47.25" customHeight="1" thickBot="1">
      <c r="A6" s="1" t="s">
        <v>1</v>
      </c>
      <c r="B6" s="2" t="s">
        <v>106</v>
      </c>
      <c r="C6" s="36" t="s">
        <v>173</v>
      </c>
      <c r="D6" s="37" t="s">
        <v>174</v>
      </c>
      <c r="E6" s="38" t="s">
        <v>105</v>
      </c>
    </row>
    <row r="7" spans="1:5" ht="25.5">
      <c r="A7" s="15" t="s">
        <v>2</v>
      </c>
      <c r="B7" s="4" t="s">
        <v>51</v>
      </c>
      <c r="C7" s="22">
        <f>C8+C10+C12+C17+C18+C23+C25+C28+C31+C32</f>
        <v>188403.28618</v>
      </c>
      <c r="D7" s="22">
        <f>D8+D10+D12+D17+D18+D23+D25+D28+D31+D32</f>
        <v>54431.493390000011</v>
      </c>
      <c r="E7" s="23">
        <f>D7/C7*100</f>
        <v>28.890946911614009</v>
      </c>
    </row>
    <row r="8" spans="1:5">
      <c r="A8" s="16" t="s">
        <v>3</v>
      </c>
      <c r="B8" s="3" t="s">
        <v>52</v>
      </c>
      <c r="C8" s="24">
        <f>SUM(C9)</f>
        <v>130000</v>
      </c>
      <c r="D8" s="25">
        <f>SUM(D9)</f>
        <v>21830.643059999999</v>
      </c>
      <c r="E8" s="26">
        <f t="shared" ref="E8:E45" si="0">D8/C8*100</f>
        <v>16.792802353846152</v>
      </c>
    </row>
    <row r="9" spans="1:5">
      <c r="A9" s="16" t="s">
        <v>4</v>
      </c>
      <c r="B9" s="3" t="s">
        <v>53</v>
      </c>
      <c r="C9" s="27">
        <v>130000</v>
      </c>
      <c r="D9" s="28">
        <v>21830.643059999999</v>
      </c>
      <c r="E9" s="29">
        <f t="shared" si="0"/>
        <v>16.792802353846152</v>
      </c>
    </row>
    <row r="10" spans="1:5" ht="51">
      <c r="A10" s="39" t="s">
        <v>109</v>
      </c>
      <c r="B10" s="40" t="s">
        <v>107</v>
      </c>
      <c r="C10" s="24">
        <f>SUM(C11)</f>
        <v>6726.8</v>
      </c>
      <c r="D10" s="25">
        <f>SUM(D11)</f>
        <v>1710.6711</v>
      </c>
      <c r="E10" s="26">
        <f t="shared" si="0"/>
        <v>25.430681750609502</v>
      </c>
    </row>
    <row r="11" spans="1:5" ht="38.25" customHeight="1">
      <c r="A11" s="41" t="s">
        <v>110</v>
      </c>
      <c r="B11" s="42" t="s">
        <v>108</v>
      </c>
      <c r="C11" s="27">
        <v>6726.8</v>
      </c>
      <c r="D11" s="28">
        <v>1710.6711</v>
      </c>
      <c r="E11" s="29">
        <f t="shared" si="0"/>
        <v>25.430681750609502</v>
      </c>
    </row>
    <row r="12" spans="1:5" ht="25.5">
      <c r="A12" s="16" t="s">
        <v>5</v>
      </c>
      <c r="B12" s="3" t="s">
        <v>54</v>
      </c>
      <c r="C12" s="24">
        <f>SUM(C13:C16)</f>
        <v>29250</v>
      </c>
      <c r="D12" s="24">
        <f>SUM(D13:D16)</f>
        <v>25995.642880000003</v>
      </c>
      <c r="E12" s="26">
        <f t="shared" si="0"/>
        <v>88.873992752136772</v>
      </c>
    </row>
    <row r="13" spans="1:5" ht="38.25">
      <c r="A13" s="32" t="s">
        <v>151</v>
      </c>
      <c r="B13" s="8" t="s">
        <v>150</v>
      </c>
      <c r="C13" s="27">
        <v>1140</v>
      </c>
      <c r="D13" s="28">
        <v>345.07783999999998</v>
      </c>
      <c r="E13" s="29">
        <f t="shared" si="0"/>
        <v>30.269985964912276</v>
      </c>
    </row>
    <row r="14" spans="1:5" ht="25.5">
      <c r="A14" s="32" t="s">
        <v>6</v>
      </c>
      <c r="B14" s="6" t="s">
        <v>55</v>
      </c>
      <c r="C14" s="27">
        <v>10</v>
      </c>
      <c r="D14" s="28">
        <v>0</v>
      </c>
      <c r="E14" s="29">
        <v>0</v>
      </c>
    </row>
    <row r="15" spans="1:5">
      <c r="A15" s="32" t="s">
        <v>7</v>
      </c>
      <c r="B15" s="7" t="s">
        <v>56</v>
      </c>
      <c r="C15" s="27">
        <v>26600</v>
      </c>
      <c r="D15" s="28">
        <v>24532.10468</v>
      </c>
      <c r="E15" s="29">
        <f t="shared" si="0"/>
        <v>92.225957443609019</v>
      </c>
    </row>
    <row r="16" spans="1:5" ht="25.5">
      <c r="A16" s="32" t="s">
        <v>8</v>
      </c>
      <c r="B16" s="7" t="s">
        <v>57</v>
      </c>
      <c r="C16" s="27">
        <v>1500</v>
      </c>
      <c r="D16" s="28">
        <v>1118.46036</v>
      </c>
      <c r="E16" s="29">
        <f t="shared" si="0"/>
        <v>74.564024000000003</v>
      </c>
    </row>
    <row r="17" spans="1:5" ht="25.5">
      <c r="A17" s="16" t="s">
        <v>9</v>
      </c>
      <c r="B17" s="3" t="s">
        <v>58</v>
      </c>
      <c r="C17" s="24">
        <v>2300</v>
      </c>
      <c r="D17" s="25">
        <v>786.77638000000002</v>
      </c>
      <c r="E17" s="26">
        <f t="shared" si="0"/>
        <v>34.207668695652174</v>
      </c>
    </row>
    <row r="18" spans="1:5" ht="63.75">
      <c r="A18" s="16" t="s">
        <v>10</v>
      </c>
      <c r="B18" s="3" t="s">
        <v>59</v>
      </c>
      <c r="C18" s="24">
        <f>SUM(C19:C22)</f>
        <v>9376.4861799999999</v>
      </c>
      <c r="D18" s="25">
        <f>SUM(D19:D22)</f>
        <v>1703.0968100000002</v>
      </c>
      <c r="E18" s="26">
        <f t="shared" si="0"/>
        <v>18.163486590879828</v>
      </c>
    </row>
    <row r="19" spans="1:5" ht="106.5" customHeight="1">
      <c r="A19" s="32" t="s">
        <v>133</v>
      </c>
      <c r="B19" s="9" t="s">
        <v>60</v>
      </c>
      <c r="C19" s="27">
        <v>7602.7861800000001</v>
      </c>
      <c r="D19" s="28">
        <v>1231.8924400000001</v>
      </c>
      <c r="E19" s="29">
        <f t="shared" si="0"/>
        <v>16.203170927529623</v>
      </c>
    </row>
    <row r="20" spans="1:5" ht="104.25" customHeight="1">
      <c r="A20" s="32" t="s">
        <v>134</v>
      </c>
      <c r="B20" s="7" t="s">
        <v>61</v>
      </c>
      <c r="C20" s="27">
        <v>190</v>
      </c>
      <c r="D20" s="28">
        <v>34.027430000000003</v>
      </c>
      <c r="E20" s="29">
        <f t="shared" si="0"/>
        <v>17.909173684210529</v>
      </c>
    </row>
    <row r="21" spans="1:5" ht="104.25" customHeight="1">
      <c r="A21" s="32" t="s">
        <v>135</v>
      </c>
      <c r="B21" s="7" t="s">
        <v>62</v>
      </c>
      <c r="C21" s="27">
        <v>776.6</v>
      </c>
      <c r="D21" s="28">
        <v>243.11659</v>
      </c>
      <c r="E21" s="29">
        <f t="shared" ref="E21:E22" si="1">D21/C21*100</f>
        <v>31.305252382178729</v>
      </c>
    </row>
    <row r="22" spans="1:5" ht="57" customHeight="1">
      <c r="A22" s="32" t="s">
        <v>160</v>
      </c>
      <c r="B22" s="7" t="s">
        <v>161</v>
      </c>
      <c r="C22" s="27">
        <v>807.1</v>
      </c>
      <c r="D22" s="28">
        <v>194.06035</v>
      </c>
      <c r="E22" s="29">
        <f t="shared" si="1"/>
        <v>24.044151901870894</v>
      </c>
    </row>
    <row r="23" spans="1:5" ht="25.5">
      <c r="A23" s="16" t="s">
        <v>11</v>
      </c>
      <c r="B23" s="3" t="s">
        <v>63</v>
      </c>
      <c r="C23" s="24">
        <f>SUM(C24)</f>
        <v>50</v>
      </c>
      <c r="D23" s="25">
        <f>SUM(D24)</f>
        <v>18.167339999999999</v>
      </c>
      <c r="E23" s="26">
        <f t="shared" si="0"/>
        <v>36.334679999999999</v>
      </c>
    </row>
    <row r="24" spans="1:5" ht="25.5">
      <c r="A24" s="32" t="s">
        <v>12</v>
      </c>
      <c r="B24" s="7" t="s">
        <v>64</v>
      </c>
      <c r="C24" s="27">
        <v>50</v>
      </c>
      <c r="D24" s="28">
        <v>18.167339999999999</v>
      </c>
      <c r="E24" s="29">
        <f t="shared" si="0"/>
        <v>36.334679999999999</v>
      </c>
    </row>
    <row r="25" spans="1:5" ht="51">
      <c r="A25" s="16" t="s">
        <v>13</v>
      </c>
      <c r="B25" s="5" t="s">
        <v>65</v>
      </c>
      <c r="C25" s="24">
        <f>SUM(C26:C27)</f>
        <v>7500</v>
      </c>
      <c r="D25" s="24">
        <f>SUM(D26:D27)</f>
        <v>1006.92327</v>
      </c>
      <c r="E25" s="26">
        <f t="shared" si="0"/>
        <v>13.425643600000001</v>
      </c>
    </row>
    <row r="26" spans="1:5" ht="25.5">
      <c r="A26" s="17" t="s">
        <v>136</v>
      </c>
      <c r="B26" s="7" t="s">
        <v>138</v>
      </c>
      <c r="C26" s="27">
        <v>6000</v>
      </c>
      <c r="D26" s="28">
        <v>899.51637000000005</v>
      </c>
      <c r="E26" s="29">
        <f t="shared" si="0"/>
        <v>14.991939500000001</v>
      </c>
    </row>
    <row r="27" spans="1:5" ht="25.5">
      <c r="A27" s="17" t="s">
        <v>137</v>
      </c>
      <c r="B27" s="7" t="s">
        <v>139</v>
      </c>
      <c r="C27" s="27">
        <v>1500</v>
      </c>
      <c r="D27" s="28">
        <v>107.40689999999999</v>
      </c>
      <c r="E27" s="29">
        <f t="shared" si="0"/>
        <v>7.1604599999999987</v>
      </c>
    </row>
    <row r="28" spans="1:5" ht="38.25">
      <c r="A28" s="16" t="s">
        <v>14</v>
      </c>
      <c r="B28" s="3" t="s">
        <v>66</v>
      </c>
      <c r="C28" s="24">
        <f>SUM(C29:C30)</f>
        <v>1700</v>
      </c>
      <c r="D28" s="25">
        <f>SUM(D29:D30)</f>
        <v>949.92097999999999</v>
      </c>
      <c r="E28" s="26">
        <f t="shared" si="0"/>
        <v>55.877704705882344</v>
      </c>
    </row>
    <row r="29" spans="1:5" ht="53.25" customHeight="1">
      <c r="A29" s="17" t="s">
        <v>152</v>
      </c>
      <c r="B29" s="8" t="s">
        <v>153</v>
      </c>
      <c r="C29" s="27">
        <v>900</v>
      </c>
      <c r="D29" s="28">
        <v>949.92097999999999</v>
      </c>
      <c r="E29" s="29">
        <f t="shared" ref="E29" si="2">D29/C29*100</f>
        <v>105.54677555555556</v>
      </c>
    </row>
    <row r="30" spans="1:5" ht="38.25">
      <c r="A30" s="17" t="s">
        <v>164</v>
      </c>
      <c r="B30" s="8" t="s">
        <v>165</v>
      </c>
      <c r="C30" s="27">
        <v>800</v>
      </c>
      <c r="D30" s="28">
        <v>0</v>
      </c>
      <c r="E30" s="29">
        <f t="shared" si="0"/>
        <v>0</v>
      </c>
    </row>
    <row r="31" spans="1:5" ht="25.5">
      <c r="A31" s="16" t="s">
        <v>15</v>
      </c>
      <c r="B31" s="3" t="s">
        <v>67</v>
      </c>
      <c r="C31" s="24">
        <v>1500</v>
      </c>
      <c r="D31" s="25">
        <v>452.39963</v>
      </c>
      <c r="E31" s="26">
        <f t="shared" si="0"/>
        <v>30.159975333333332</v>
      </c>
    </row>
    <row r="32" spans="1:5" ht="20.25" customHeight="1">
      <c r="A32" s="16" t="s">
        <v>16</v>
      </c>
      <c r="B32" s="11" t="s">
        <v>68</v>
      </c>
      <c r="C32" s="24">
        <v>0</v>
      </c>
      <c r="D32" s="24">
        <v>-22.748059999999999</v>
      </c>
      <c r="E32" s="26">
        <v>0</v>
      </c>
    </row>
    <row r="33" spans="1:5" hidden="1">
      <c r="A33" s="17" t="s">
        <v>17</v>
      </c>
      <c r="B33" s="8" t="s">
        <v>69</v>
      </c>
      <c r="C33" s="27">
        <v>0</v>
      </c>
      <c r="D33" s="28">
        <v>0</v>
      </c>
      <c r="E33" s="26">
        <v>0</v>
      </c>
    </row>
    <row r="34" spans="1:5" hidden="1">
      <c r="A34" s="17" t="s">
        <v>141</v>
      </c>
      <c r="B34" s="8" t="s">
        <v>140</v>
      </c>
      <c r="C34" s="28">
        <v>0</v>
      </c>
      <c r="D34" s="28">
        <v>0</v>
      </c>
      <c r="E34" s="26">
        <v>0</v>
      </c>
    </row>
    <row r="35" spans="1:5">
      <c r="A35" s="16" t="s">
        <v>18</v>
      </c>
      <c r="B35" s="3" t="s">
        <v>70</v>
      </c>
      <c r="C35" s="25">
        <f>C36+C44+C41+C43</f>
        <v>406154.18133000005</v>
      </c>
      <c r="D35" s="25">
        <f>D36+D44+D41+D43+D42</f>
        <v>66479.521649999995</v>
      </c>
      <c r="E35" s="26">
        <f t="shared" si="0"/>
        <v>16.36805053497293</v>
      </c>
    </row>
    <row r="36" spans="1:5" ht="38.25">
      <c r="A36" s="16" t="s">
        <v>19</v>
      </c>
      <c r="B36" s="3" t="s">
        <v>71</v>
      </c>
      <c r="C36" s="24">
        <f>SUM(C37:C40)</f>
        <v>405614.18133000005</v>
      </c>
      <c r="D36" s="24">
        <f>D37+D38+D39+D40</f>
        <v>66283.231469999999</v>
      </c>
      <c r="E36" s="26">
        <f t="shared" si="0"/>
        <v>16.341448233555031</v>
      </c>
    </row>
    <row r="37" spans="1:5" ht="31.5" hidden="1" customHeight="1">
      <c r="A37" s="17" t="s">
        <v>111</v>
      </c>
      <c r="B37" s="12" t="s">
        <v>119</v>
      </c>
      <c r="C37" s="27">
        <v>0</v>
      </c>
      <c r="D37" s="28">
        <v>0</v>
      </c>
      <c r="E37" s="29">
        <v>0</v>
      </c>
    </row>
    <row r="38" spans="1:5" ht="57" customHeight="1">
      <c r="A38" s="17" t="s">
        <v>20</v>
      </c>
      <c r="B38" s="8" t="s">
        <v>72</v>
      </c>
      <c r="C38" s="27">
        <v>161905.43943</v>
      </c>
      <c r="D38" s="28">
        <v>14370.90617</v>
      </c>
      <c r="E38" s="29">
        <f t="shared" si="0"/>
        <v>8.8761107845380813</v>
      </c>
    </row>
    <row r="39" spans="1:5" ht="42" customHeight="1">
      <c r="A39" s="17" t="s">
        <v>21</v>
      </c>
      <c r="B39" s="8" t="s">
        <v>73</v>
      </c>
      <c r="C39" s="27">
        <v>218974.98942</v>
      </c>
      <c r="D39" s="28">
        <v>44939.0193</v>
      </c>
      <c r="E39" s="29">
        <f t="shared" si="0"/>
        <v>20.522443873170253</v>
      </c>
    </row>
    <row r="40" spans="1:5">
      <c r="A40" s="17" t="s">
        <v>22</v>
      </c>
      <c r="B40" s="8" t="s">
        <v>74</v>
      </c>
      <c r="C40" s="27">
        <v>24733.752479999999</v>
      </c>
      <c r="D40" s="28">
        <v>6973.3059999999996</v>
      </c>
      <c r="E40" s="29">
        <f t="shared" si="0"/>
        <v>28.193481784208423</v>
      </c>
    </row>
    <row r="41" spans="1:5">
      <c r="A41" s="17" t="s">
        <v>127</v>
      </c>
      <c r="B41" s="8" t="s">
        <v>125</v>
      </c>
      <c r="C41" s="27">
        <v>540</v>
      </c>
      <c r="D41" s="28">
        <v>342.57100000000003</v>
      </c>
      <c r="E41" s="29">
        <f t="shared" si="0"/>
        <v>63.439074074074078</v>
      </c>
    </row>
    <row r="42" spans="1:5" ht="140.25">
      <c r="A42" s="17" t="s">
        <v>166</v>
      </c>
      <c r="B42" s="8" t="s">
        <v>167</v>
      </c>
      <c r="C42" s="27">
        <v>0</v>
      </c>
      <c r="D42" s="28">
        <v>-123.81686999999999</v>
      </c>
      <c r="E42" s="29">
        <v>0</v>
      </c>
    </row>
    <row r="43" spans="1:5" s="14" customFormat="1" ht="102.75" hidden="1">
      <c r="A43" s="17" t="s">
        <v>128</v>
      </c>
      <c r="B43" s="43" t="s">
        <v>126</v>
      </c>
      <c r="C43" s="30">
        <v>0</v>
      </c>
      <c r="D43" s="31">
        <v>0</v>
      </c>
      <c r="E43" s="29">
        <v>0</v>
      </c>
    </row>
    <row r="44" spans="1:5" ht="63.75">
      <c r="A44" s="17" t="s">
        <v>23</v>
      </c>
      <c r="B44" s="8" t="s">
        <v>75</v>
      </c>
      <c r="C44" s="27">
        <v>0</v>
      </c>
      <c r="D44" s="28">
        <v>-22.463950000000001</v>
      </c>
      <c r="E44" s="29">
        <v>0</v>
      </c>
    </row>
    <row r="45" spans="1:5">
      <c r="A45" s="16" t="s">
        <v>24</v>
      </c>
      <c r="B45" s="3" t="s">
        <v>76</v>
      </c>
      <c r="C45" s="24">
        <f>C35+C7</f>
        <v>594557.4675100001</v>
      </c>
      <c r="D45" s="25">
        <f>D35+D7</f>
        <v>120911.01504</v>
      </c>
      <c r="E45" s="26">
        <f t="shared" si="0"/>
        <v>20.336304166925014</v>
      </c>
    </row>
    <row r="46" spans="1:5" ht="16.5" thickBot="1">
      <c r="A46" s="18"/>
      <c r="B46" s="13" t="s">
        <v>77</v>
      </c>
      <c r="C46" s="44"/>
      <c r="D46" s="45"/>
      <c r="E46" s="26"/>
    </row>
    <row r="47" spans="1:5" ht="86.25" thickBot="1">
      <c r="A47" s="1" t="s">
        <v>1</v>
      </c>
      <c r="B47" s="2" t="s">
        <v>106</v>
      </c>
      <c r="C47" s="36" t="s">
        <v>171</v>
      </c>
      <c r="D47" s="37" t="s">
        <v>162</v>
      </c>
      <c r="E47" s="38" t="s">
        <v>105</v>
      </c>
    </row>
    <row r="48" spans="1:5" ht="25.5">
      <c r="A48" s="46" t="s">
        <v>25</v>
      </c>
      <c r="B48" s="13" t="s">
        <v>78</v>
      </c>
      <c r="C48" s="24">
        <f>C50+C51+C54+C55+C56+C49+C52+C53</f>
        <v>74737.897819999998</v>
      </c>
      <c r="D48" s="24">
        <f>D50+D51+D54+D55+D56+D49+D52+D53</f>
        <v>15443.367030000001</v>
      </c>
      <c r="E48" s="26">
        <f t="shared" ref="E48:E93" si="3">D48/C48*100</f>
        <v>20.663368224771407</v>
      </c>
    </row>
    <row r="49" spans="1:5" ht="38.25" customHeight="1">
      <c r="A49" s="47" t="s">
        <v>123</v>
      </c>
      <c r="B49" s="48" t="s">
        <v>124</v>
      </c>
      <c r="C49" s="49">
        <v>2403.4</v>
      </c>
      <c r="D49" s="28">
        <v>632.38261999999997</v>
      </c>
      <c r="E49" s="29">
        <f>D49/C49*100</f>
        <v>26.312000499292665</v>
      </c>
    </row>
    <row r="50" spans="1:5" ht="63.75">
      <c r="A50" s="47" t="s">
        <v>26</v>
      </c>
      <c r="B50" s="48" t="s">
        <v>114</v>
      </c>
      <c r="C50" s="50">
        <v>1598.12</v>
      </c>
      <c r="D50" s="28">
        <v>298.76814999999999</v>
      </c>
      <c r="E50" s="29">
        <f>D50/C50*100</f>
        <v>18.694975971766826</v>
      </c>
    </row>
    <row r="51" spans="1:5" ht="51">
      <c r="A51" s="47" t="s">
        <v>27</v>
      </c>
      <c r="B51" s="48" t="s">
        <v>79</v>
      </c>
      <c r="C51" s="50">
        <v>25809.578150000001</v>
      </c>
      <c r="D51" s="28">
        <v>5120.2162900000003</v>
      </c>
      <c r="E51" s="29">
        <f>D51/C51*100</f>
        <v>19.838434631679558</v>
      </c>
    </row>
    <row r="52" spans="1:5" ht="15.75" hidden="1">
      <c r="A52" s="47" t="s">
        <v>143</v>
      </c>
      <c r="B52" s="48" t="s">
        <v>142</v>
      </c>
      <c r="C52" s="50">
        <v>0</v>
      </c>
      <c r="D52" s="28">
        <v>0</v>
      </c>
      <c r="E52" s="29" t="e">
        <f t="shared" ref="E52:E53" si="4">D52/C52*100</f>
        <v>#DIV/0!</v>
      </c>
    </row>
    <row r="53" spans="1:5" ht="15.75">
      <c r="A53" s="47" t="s">
        <v>143</v>
      </c>
      <c r="B53" s="48" t="s">
        <v>142</v>
      </c>
      <c r="C53" s="50">
        <v>4.7</v>
      </c>
      <c r="D53" s="28">
        <v>0</v>
      </c>
      <c r="E53" s="29">
        <f t="shared" si="4"/>
        <v>0</v>
      </c>
    </row>
    <row r="54" spans="1:5" ht="63.75">
      <c r="A54" s="47" t="s">
        <v>28</v>
      </c>
      <c r="B54" s="48" t="s">
        <v>80</v>
      </c>
      <c r="C54" s="50">
        <v>11798.59339</v>
      </c>
      <c r="D54" s="28">
        <v>2127.6991499999999</v>
      </c>
      <c r="E54" s="29">
        <f t="shared" si="3"/>
        <v>18.033498398235757</v>
      </c>
    </row>
    <row r="55" spans="1:5" ht="15.75">
      <c r="A55" s="47" t="s">
        <v>29</v>
      </c>
      <c r="B55" s="48" t="s">
        <v>81</v>
      </c>
      <c r="C55" s="50">
        <v>10</v>
      </c>
      <c r="D55" s="28">
        <v>0</v>
      </c>
      <c r="E55" s="29">
        <f t="shared" si="3"/>
        <v>0</v>
      </c>
    </row>
    <row r="56" spans="1:5" ht="25.5">
      <c r="A56" s="47" t="s">
        <v>30</v>
      </c>
      <c r="B56" s="48" t="s">
        <v>82</v>
      </c>
      <c r="C56" s="51">
        <v>33113.506280000001</v>
      </c>
      <c r="D56" s="28">
        <v>7264.3008200000004</v>
      </c>
      <c r="E56" s="29">
        <f t="shared" si="3"/>
        <v>21.937576644933898</v>
      </c>
    </row>
    <row r="57" spans="1:5" ht="51">
      <c r="A57" s="46" t="s">
        <v>31</v>
      </c>
      <c r="B57" s="13" t="s">
        <v>115</v>
      </c>
      <c r="C57" s="24">
        <f>C58+C60+C59</f>
        <v>1362.5</v>
      </c>
      <c r="D57" s="24">
        <f>D58+D60+D59</f>
        <v>21.717610000000001</v>
      </c>
      <c r="E57" s="26">
        <f t="shared" si="3"/>
        <v>1.5939530275229357</v>
      </c>
    </row>
    <row r="58" spans="1:5" ht="63.75">
      <c r="A58" s="47" t="s">
        <v>32</v>
      </c>
      <c r="B58" s="48" t="s">
        <v>118</v>
      </c>
      <c r="C58" s="27">
        <v>985</v>
      </c>
      <c r="D58" s="28">
        <v>6.5743999999999998</v>
      </c>
      <c r="E58" s="29">
        <f t="shared" si="3"/>
        <v>0.6674517766497462</v>
      </c>
    </row>
    <row r="59" spans="1:5" ht="53.25" customHeight="1">
      <c r="A59" s="47" t="s">
        <v>158</v>
      </c>
      <c r="B59" s="48" t="s">
        <v>159</v>
      </c>
      <c r="C59" s="27">
        <v>220</v>
      </c>
      <c r="D59" s="28">
        <v>8.8804099999999995</v>
      </c>
      <c r="E59" s="29">
        <f t="shared" si="3"/>
        <v>4.0365500000000001</v>
      </c>
    </row>
    <row r="60" spans="1:5" ht="38.25">
      <c r="A60" s="47" t="s">
        <v>33</v>
      </c>
      <c r="B60" s="48" t="s">
        <v>117</v>
      </c>
      <c r="C60" s="27">
        <v>157.5</v>
      </c>
      <c r="D60" s="28">
        <v>6.2628000000000004</v>
      </c>
      <c r="E60" s="29">
        <f t="shared" si="3"/>
        <v>3.9763809523809526</v>
      </c>
    </row>
    <row r="61" spans="1:5" ht="19.5" customHeight="1">
      <c r="A61" s="46" t="s">
        <v>34</v>
      </c>
      <c r="B61" s="13" t="s">
        <v>83</v>
      </c>
      <c r="C61" s="24">
        <f>C63+C64+C65+C62</f>
        <v>63193.42136</v>
      </c>
      <c r="D61" s="24">
        <f>D63+D64+D65+D62</f>
        <v>214.91683</v>
      </c>
      <c r="E61" s="26">
        <f t="shared" si="3"/>
        <v>0.34009367648518785</v>
      </c>
    </row>
    <row r="62" spans="1:5" ht="15.75">
      <c r="A62" s="47" t="s">
        <v>145</v>
      </c>
      <c r="B62" s="48" t="s">
        <v>144</v>
      </c>
      <c r="C62" s="27">
        <v>166.2</v>
      </c>
      <c r="D62" s="28">
        <v>0</v>
      </c>
      <c r="E62" s="29">
        <f t="shared" si="3"/>
        <v>0</v>
      </c>
    </row>
    <row r="63" spans="1:5" ht="15.75">
      <c r="A63" s="47" t="s">
        <v>129</v>
      </c>
      <c r="B63" s="48" t="s">
        <v>130</v>
      </c>
      <c r="C63" s="27">
        <v>1098.47</v>
      </c>
      <c r="D63" s="28">
        <v>192.91683</v>
      </c>
      <c r="E63" s="29">
        <f t="shared" si="3"/>
        <v>17.562321228617986</v>
      </c>
    </row>
    <row r="64" spans="1:5" ht="25.5">
      <c r="A64" s="47" t="s">
        <v>35</v>
      </c>
      <c r="B64" s="48" t="s">
        <v>84</v>
      </c>
      <c r="C64" s="27">
        <v>60922.596440000001</v>
      </c>
      <c r="D64" s="28">
        <v>0</v>
      </c>
      <c r="E64" s="29">
        <f t="shared" si="3"/>
        <v>0</v>
      </c>
    </row>
    <row r="65" spans="1:5" ht="25.5">
      <c r="A65" s="47" t="s">
        <v>36</v>
      </c>
      <c r="B65" s="48" t="s">
        <v>85</v>
      </c>
      <c r="C65" s="27">
        <v>1006.1549199999999</v>
      </c>
      <c r="D65" s="28">
        <v>22</v>
      </c>
      <c r="E65" s="29">
        <f t="shared" si="3"/>
        <v>2.1865420088588348</v>
      </c>
    </row>
    <row r="66" spans="1:5" ht="25.5">
      <c r="A66" s="46" t="s">
        <v>37</v>
      </c>
      <c r="B66" s="13" t="s">
        <v>86</v>
      </c>
      <c r="C66" s="24">
        <f>C67+C68+C69</f>
        <v>17934.7176</v>
      </c>
      <c r="D66" s="24">
        <f>D67+D68+D69</f>
        <v>0.67762</v>
      </c>
      <c r="E66" s="26">
        <f t="shared" si="3"/>
        <v>3.7782585436416352E-3</v>
      </c>
    </row>
    <row r="67" spans="1:5" ht="15.75">
      <c r="A67" s="47" t="s">
        <v>38</v>
      </c>
      <c r="B67" s="48" t="s">
        <v>87</v>
      </c>
      <c r="C67" s="27">
        <v>4330.3</v>
      </c>
      <c r="D67" s="28">
        <v>0.67762</v>
      </c>
      <c r="E67" s="29">
        <f t="shared" si="3"/>
        <v>1.5648338452301225E-2</v>
      </c>
    </row>
    <row r="68" spans="1:5" ht="15.75">
      <c r="A68" s="47" t="s">
        <v>154</v>
      </c>
      <c r="B68" s="48" t="s">
        <v>155</v>
      </c>
      <c r="C68" s="27">
        <v>10916.417600000001</v>
      </c>
      <c r="D68" s="28">
        <v>0</v>
      </c>
      <c r="E68" s="29">
        <f t="shared" si="3"/>
        <v>0</v>
      </c>
    </row>
    <row r="69" spans="1:5" ht="27.75" customHeight="1">
      <c r="A69" s="47" t="s">
        <v>163</v>
      </c>
      <c r="B69" s="48" t="s">
        <v>168</v>
      </c>
      <c r="C69" s="27">
        <v>2688</v>
      </c>
      <c r="D69" s="28">
        <v>0</v>
      </c>
      <c r="E69" s="29">
        <f t="shared" si="3"/>
        <v>0</v>
      </c>
    </row>
    <row r="70" spans="1:5" ht="15.75">
      <c r="A70" s="46" t="s">
        <v>39</v>
      </c>
      <c r="B70" s="13" t="s">
        <v>88</v>
      </c>
      <c r="C70" s="24">
        <f>C71</f>
        <v>30</v>
      </c>
      <c r="D70" s="25">
        <v>0</v>
      </c>
      <c r="E70" s="26">
        <f t="shared" si="3"/>
        <v>0</v>
      </c>
    </row>
    <row r="71" spans="1:5" ht="25.5">
      <c r="A71" s="47" t="s">
        <v>40</v>
      </c>
      <c r="B71" s="48" t="s">
        <v>116</v>
      </c>
      <c r="C71" s="27">
        <v>30</v>
      </c>
      <c r="D71" s="28">
        <v>0</v>
      </c>
      <c r="E71" s="29">
        <f t="shared" si="3"/>
        <v>0</v>
      </c>
    </row>
    <row r="72" spans="1:5" ht="15.75">
      <c r="A72" s="46" t="s">
        <v>41</v>
      </c>
      <c r="B72" s="13" t="s">
        <v>89</v>
      </c>
      <c r="C72" s="24">
        <f>C73+C74+C75+C77+C78+C76</f>
        <v>363438.43322000001</v>
      </c>
      <c r="D72" s="24">
        <f>D73+D74+D75+D77+D78+D76</f>
        <v>68878.422049999994</v>
      </c>
      <c r="E72" s="26">
        <f t="shared" si="3"/>
        <v>18.951881736818365</v>
      </c>
    </row>
    <row r="73" spans="1:5" ht="15.75">
      <c r="A73" s="47" t="s">
        <v>42</v>
      </c>
      <c r="B73" s="48" t="s">
        <v>90</v>
      </c>
      <c r="C73" s="27">
        <v>46898.760040000001</v>
      </c>
      <c r="D73" s="28">
        <v>9424.4711100000004</v>
      </c>
      <c r="E73" s="29">
        <f t="shared" si="3"/>
        <v>20.095352418618017</v>
      </c>
    </row>
    <row r="74" spans="1:5" ht="15.75">
      <c r="A74" s="47" t="s">
        <v>43</v>
      </c>
      <c r="B74" s="48" t="s">
        <v>91</v>
      </c>
      <c r="C74" s="27">
        <v>282813.63363</v>
      </c>
      <c r="D74" s="28">
        <v>52426.446889999999</v>
      </c>
      <c r="E74" s="29">
        <f t="shared" si="3"/>
        <v>18.537453876282562</v>
      </c>
    </row>
    <row r="75" spans="1:5" ht="15.75">
      <c r="A75" s="47" t="s">
        <v>131</v>
      </c>
      <c r="B75" s="48" t="s">
        <v>132</v>
      </c>
      <c r="C75" s="27">
        <v>15144.84014</v>
      </c>
      <c r="D75" s="28">
        <v>2475.27207</v>
      </c>
      <c r="E75" s="29">
        <f t="shared" si="3"/>
        <v>16.343996021868872</v>
      </c>
    </row>
    <row r="76" spans="1:5" ht="38.25">
      <c r="A76" s="47" t="s">
        <v>169</v>
      </c>
      <c r="B76" s="48" t="s">
        <v>170</v>
      </c>
      <c r="C76" s="27">
        <v>223.7</v>
      </c>
      <c r="D76" s="28">
        <v>0</v>
      </c>
      <c r="E76" s="29">
        <f t="shared" si="3"/>
        <v>0</v>
      </c>
    </row>
    <row r="77" spans="1:5" ht="15.75">
      <c r="A77" s="47" t="s">
        <v>44</v>
      </c>
      <c r="B77" s="48" t="s">
        <v>122</v>
      </c>
      <c r="C77" s="27">
        <v>334.8</v>
      </c>
      <c r="D77" s="28">
        <v>0</v>
      </c>
      <c r="E77" s="29">
        <f t="shared" si="3"/>
        <v>0</v>
      </c>
    </row>
    <row r="78" spans="1:5" ht="25.5">
      <c r="A78" s="47" t="s">
        <v>45</v>
      </c>
      <c r="B78" s="48" t="s">
        <v>92</v>
      </c>
      <c r="C78" s="27">
        <v>18022.699410000001</v>
      </c>
      <c r="D78" s="28">
        <v>4552.2319799999996</v>
      </c>
      <c r="E78" s="29">
        <f t="shared" si="3"/>
        <v>25.258324940348096</v>
      </c>
    </row>
    <row r="79" spans="1:5" ht="15.75">
      <c r="A79" s="46" t="s">
        <v>46</v>
      </c>
      <c r="B79" s="13" t="s">
        <v>93</v>
      </c>
      <c r="C79" s="24">
        <f>C80</f>
        <v>14909.783359999999</v>
      </c>
      <c r="D79" s="24">
        <f>D80</f>
        <v>4176.6691300000002</v>
      </c>
      <c r="E79" s="26">
        <f t="shared" si="3"/>
        <v>28.012943106907763</v>
      </c>
    </row>
    <row r="80" spans="1:5" ht="15.75">
      <c r="A80" s="47" t="s">
        <v>47</v>
      </c>
      <c r="B80" s="48" t="s">
        <v>94</v>
      </c>
      <c r="C80" s="27">
        <v>14909.783359999999</v>
      </c>
      <c r="D80" s="28">
        <v>4176.6691300000002</v>
      </c>
      <c r="E80" s="29">
        <f t="shared" si="3"/>
        <v>28.012943106907763</v>
      </c>
    </row>
    <row r="81" spans="1:5" ht="15.75">
      <c r="A81" s="46">
        <v>1000</v>
      </c>
      <c r="B81" s="13" t="s">
        <v>95</v>
      </c>
      <c r="C81" s="24">
        <f>C82+C83+C84+C85</f>
        <v>31734.80127</v>
      </c>
      <c r="D81" s="24">
        <f>D82+D83+D84+D85</f>
        <v>8467.5569299999988</v>
      </c>
      <c r="E81" s="26">
        <f t="shared" si="3"/>
        <v>26.682243439805852</v>
      </c>
    </row>
    <row r="82" spans="1:5" ht="15.75">
      <c r="A82" s="47" t="s">
        <v>48</v>
      </c>
      <c r="B82" s="48" t="s">
        <v>96</v>
      </c>
      <c r="C82" s="27">
        <v>7716.65</v>
      </c>
      <c r="D82" s="28">
        <v>1700.7835600000001</v>
      </c>
      <c r="E82" s="29">
        <f t="shared" si="3"/>
        <v>22.040439309804128</v>
      </c>
    </row>
    <row r="83" spans="1:5" ht="15.75">
      <c r="A83" s="47">
        <v>1003</v>
      </c>
      <c r="B83" s="48" t="s">
        <v>97</v>
      </c>
      <c r="C83" s="27">
        <v>10560.867</v>
      </c>
      <c r="D83" s="28">
        <v>4980.1439300000002</v>
      </c>
      <c r="E83" s="29">
        <f t="shared" si="3"/>
        <v>47.156582220001447</v>
      </c>
    </row>
    <row r="84" spans="1:5" ht="15.75">
      <c r="A84" s="47">
        <v>1004</v>
      </c>
      <c r="B84" s="48" t="s">
        <v>98</v>
      </c>
      <c r="C84" s="27">
        <v>12899.05127</v>
      </c>
      <c r="D84" s="28">
        <v>1687.0655400000001</v>
      </c>
      <c r="E84" s="29">
        <f t="shared" si="3"/>
        <v>13.078989335624216</v>
      </c>
    </row>
    <row r="85" spans="1:5" ht="27.75" customHeight="1">
      <c r="A85" s="47" t="s">
        <v>120</v>
      </c>
      <c r="B85" s="52" t="s">
        <v>121</v>
      </c>
      <c r="C85" s="27">
        <v>558.23299999999995</v>
      </c>
      <c r="D85" s="28">
        <v>99.563900000000004</v>
      </c>
      <c r="E85" s="29">
        <f t="shared" si="3"/>
        <v>17.835545372631142</v>
      </c>
    </row>
    <row r="86" spans="1:5" ht="25.5">
      <c r="A86" s="46">
        <v>1100</v>
      </c>
      <c r="B86" s="13" t="s">
        <v>99</v>
      </c>
      <c r="C86" s="24">
        <f>C87+C88</f>
        <v>9287.4769300000007</v>
      </c>
      <c r="D86" s="24">
        <f>D87+D88</f>
        <v>2250.3962200000001</v>
      </c>
      <c r="E86" s="26">
        <f t="shared" si="3"/>
        <v>24.230436715604309</v>
      </c>
    </row>
    <row r="87" spans="1:5" ht="15.75">
      <c r="A87" s="47">
        <v>1101</v>
      </c>
      <c r="B87" s="48" t="s">
        <v>100</v>
      </c>
      <c r="C87" s="27">
        <v>9287.4769300000007</v>
      </c>
      <c r="D87" s="28">
        <v>2250.3962200000001</v>
      </c>
      <c r="E87" s="29">
        <f t="shared" si="3"/>
        <v>24.230436715604309</v>
      </c>
    </row>
    <row r="88" spans="1:5" ht="15.75" hidden="1">
      <c r="A88" s="47" t="s">
        <v>156</v>
      </c>
      <c r="B88" s="48" t="s">
        <v>157</v>
      </c>
      <c r="C88" s="27"/>
      <c r="D88" s="28"/>
      <c r="E88" s="29" t="e">
        <f t="shared" si="3"/>
        <v>#DIV/0!</v>
      </c>
    </row>
    <row r="89" spans="1:5" ht="25.5">
      <c r="A89" s="46" t="s">
        <v>49</v>
      </c>
      <c r="B89" s="13" t="s">
        <v>101</v>
      </c>
      <c r="C89" s="24">
        <f>C90</f>
        <v>2870.3</v>
      </c>
      <c r="D89" s="25">
        <f>D90</f>
        <v>200</v>
      </c>
      <c r="E89" s="26">
        <f t="shared" si="3"/>
        <v>6.9679127617322232</v>
      </c>
    </row>
    <row r="90" spans="1:5" ht="15.75">
      <c r="A90" s="47" t="s">
        <v>50</v>
      </c>
      <c r="B90" s="48" t="s">
        <v>102</v>
      </c>
      <c r="C90" s="27">
        <v>2870.3</v>
      </c>
      <c r="D90" s="28">
        <v>200</v>
      </c>
      <c r="E90" s="29">
        <f t="shared" si="3"/>
        <v>6.9679127617322232</v>
      </c>
    </row>
    <row r="91" spans="1:5" ht="25.5">
      <c r="A91" s="46" t="s">
        <v>147</v>
      </c>
      <c r="B91" s="13" t="s">
        <v>146</v>
      </c>
      <c r="C91" s="24">
        <f>C92</f>
        <v>35451.716999999997</v>
      </c>
      <c r="D91" s="24">
        <f>D92</f>
        <v>6209.0240000000003</v>
      </c>
      <c r="E91" s="29">
        <f t="shared" si="3"/>
        <v>17.514029010216912</v>
      </c>
    </row>
    <row r="92" spans="1:5" ht="25.5">
      <c r="A92" s="47" t="s">
        <v>148</v>
      </c>
      <c r="B92" s="48" t="s">
        <v>149</v>
      </c>
      <c r="C92" s="27">
        <v>35451.716999999997</v>
      </c>
      <c r="D92" s="28">
        <v>6209.0240000000003</v>
      </c>
      <c r="E92" s="29">
        <f t="shared" si="3"/>
        <v>17.514029010216912</v>
      </c>
    </row>
    <row r="93" spans="1:5" ht="15.75">
      <c r="A93" s="53"/>
      <c r="B93" s="54" t="s">
        <v>103</v>
      </c>
      <c r="C93" s="24">
        <f>C48+C57+C61+C66+C70+C72+C79+C81+C86+C89+C91</f>
        <v>614951.04856000002</v>
      </c>
      <c r="D93" s="24">
        <f>D48+D57+D61+D66+D70+D72+D79+D81+D86+D89+D91</f>
        <v>105862.74742</v>
      </c>
      <c r="E93" s="26">
        <f t="shared" si="3"/>
        <v>17.214825093459631</v>
      </c>
    </row>
    <row r="94" spans="1:5" ht="16.5" thickBot="1">
      <c r="A94" s="19"/>
      <c r="B94" s="10" t="s">
        <v>104</v>
      </c>
      <c r="C94" s="21">
        <f>C45-C93</f>
        <v>-20393.581049999921</v>
      </c>
      <c r="D94" s="21">
        <f>D45-D93</f>
        <v>15048.267619999999</v>
      </c>
      <c r="E94" s="20" t="s">
        <v>112</v>
      </c>
    </row>
    <row r="95" spans="1:5">
      <c r="C95" s="33"/>
    </row>
  </sheetData>
  <mergeCells count="4">
    <mergeCell ref="A2:E2"/>
    <mergeCell ref="A3:E3"/>
    <mergeCell ref="A4:E4"/>
    <mergeCell ref="C1:E1"/>
  </mergeCells>
  <pageMargins left="0.70866141732283472" right="0" top="0.19685039370078741" bottom="0.19685039370078741" header="0.31496062992125984" footer="0.31496062992125984"/>
  <pageSetup paperSize="9" scale="8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2024-04-15T07:05:51Z</cp:lastPrinted>
  <dcterms:created xsi:type="dcterms:W3CDTF">2015-05-14T04:54:52Z</dcterms:created>
  <dcterms:modified xsi:type="dcterms:W3CDTF">2024-06-21T12:28:24Z</dcterms:modified>
</cp:coreProperties>
</file>