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270" windowHeight="80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71" i="1"/>
  <c r="D28"/>
  <c r="C28"/>
  <c r="E29"/>
  <c r="E14"/>
  <c r="D73"/>
  <c r="D49"/>
  <c r="C49"/>
  <c r="C73"/>
  <c r="E77"/>
  <c r="E54"/>
  <c r="E30" l="1"/>
  <c r="E22"/>
  <c r="D67"/>
  <c r="C67"/>
  <c r="E70"/>
  <c r="E21"/>
  <c r="D58"/>
  <c r="C58"/>
  <c r="E60"/>
  <c r="E53"/>
  <c r="E50"/>
  <c r="D87"/>
  <c r="C87"/>
  <c r="E89"/>
  <c r="E69"/>
  <c r="E27"/>
  <c r="D12"/>
  <c r="C12"/>
  <c r="E13"/>
  <c r="E59"/>
  <c r="E93"/>
  <c r="D92"/>
  <c r="C92"/>
  <c r="E63"/>
  <c r="D62"/>
  <c r="C62"/>
  <c r="E42"/>
  <c r="D25"/>
  <c r="C25"/>
  <c r="E26"/>
  <c r="D37"/>
  <c r="D36" s="1"/>
  <c r="C37"/>
  <c r="C36" s="1"/>
  <c r="D80"/>
  <c r="C80"/>
  <c r="E76"/>
  <c r="E64"/>
  <c r="E49" l="1"/>
  <c r="E92"/>
  <c r="E86"/>
  <c r="D82"/>
  <c r="C82"/>
  <c r="D18"/>
  <c r="C18"/>
  <c r="E51"/>
  <c r="E52"/>
  <c r="E55"/>
  <c r="E56"/>
  <c r="E57"/>
  <c r="E61"/>
  <c r="E65"/>
  <c r="E66"/>
  <c r="E68"/>
  <c r="E72"/>
  <c r="E74"/>
  <c r="E75"/>
  <c r="E78"/>
  <c r="E79"/>
  <c r="E81"/>
  <c r="E83"/>
  <c r="E84"/>
  <c r="E85"/>
  <c r="E88"/>
  <c r="E91"/>
  <c r="D23"/>
  <c r="E62" l="1"/>
  <c r="E82"/>
  <c r="D90"/>
  <c r="C71"/>
  <c r="E71" s="1"/>
  <c r="C90"/>
  <c r="E41"/>
  <c r="E40"/>
  <c r="E39"/>
  <c r="E32"/>
  <c r="E31"/>
  <c r="E25"/>
  <c r="E24"/>
  <c r="E20"/>
  <c r="E19"/>
  <c r="E17"/>
  <c r="E16"/>
  <c r="E15"/>
  <c r="E11"/>
  <c r="E9"/>
  <c r="C8"/>
  <c r="D8"/>
  <c r="C10"/>
  <c r="D10"/>
  <c r="C23"/>
  <c r="E23" s="1"/>
  <c r="D94" l="1"/>
  <c r="C94"/>
  <c r="E58"/>
  <c r="C7"/>
  <c r="C46" s="1"/>
  <c r="D7"/>
  <c r="D46" s="1"/>
  <c r="E28"/>
  <c r="E12"/>
  <c r="E8"/>
  <c r="E73"/>
  <c r="E67"/>
  <c r="E90"/>
  <c r="E87"/>
  <c r="E80"/>
  <c r="E37"/>
  <c r="E36"/>
  <c r="E18"/>
  <c r="E10"/>
  <c r="D95" l="1"/>
  <c r="C95"/>
  <c r="E94"/>
  <c r="E7"/>
  <c r="E46" l="1"/>
</calcChain>
</file>

<file path=xl/sharedStrings.xml><?xml version="1.0" encoding="utf-8"?>
<sst xmlns="http://schemas.openxmlformats.org/spreadsheetml/2006/main" count="183" uniqueCount="177">
  <si>
    <t xml:space="preserve">ОТЧЕТ </t>
  </si>
  <si>
    <t>Коды бюджетной классифкации</t>
  </si>
  <si>
    <t>000 1 00 00000 00 0000 000</t>
  </si>
  <si>
    <t>000 1 01 00000 00 0000 000</t>
  </si>
  <si>
    <t>000 1 01 02000 01 0000 110</t>
  </si>
  <si>
    <t>000 1 05 00000 00 0000 000</t>
  </si>
  <si>
    <t>000 1 05 02000 02 0000 110</t>
  </si>
  <si>
    <t>000 1 05 03000 01 0000 110</t>
  </si>
  <si>
    <t>000 1 05 04000 01 0000 110</t>
  </si>
  <si>
    <t>000 1 08 00000 00 0000 000</t>
  </si>
  <si>
    <t>000 1 11 00000 00 0000 000</t>
  </si>
  <si>
    <t>000 1 12 00000 00 0000 000</t>
  </si>
  <si>
    <t>000 1 12 01000 01 0000 120</t>
  </si>
  <si>
    <t>000 1 13 00000 00 0000 000</t>
  </si>
  <si>
    <t>000 1 14 00000 00 0000 000</t>
  </si>
  <si>
    <t>000 1 16 00000 00 0000 000</t>
  </si>
  <si>
    <t>000 1 17 00000 00 0000 000</t>
  </si>
  <si>
    <t>000 1 17 01000 00 0000 180</t>
  </si>
  <si>
    <t>000 2 00 00000 00 0000 000</t>
  </si>
  <si>
    <t>000 2 02 00000 00 0000 000</t>
  </si>
  <si>
    <t>000 2 02 02000 00 0000 151</t>
  </si>
  <si>
    <t>000 2 02 03000 00 0000 151</t>
  </si>
  <si>
    <t>000 2 02 04000 00 0000 151</t>
  </si>
  <si>
    <t xml:space="preserve">000 2 19 05000 05 0000 151 </t>
  </si>
  <si>
    <t>000 8 50 00000 00 0000 000</t>
  </si>
  <si>
    <t>0100</t>
  </si>
  <si>
    <t>0103</t>
  </si>
  <si>
    <t>0104</t>
  </si>
  <si>
    <t>0106</t>
  </si>
  <si>
    <t>0111</t>
  </si>
  <si>
    <t>0113</t>
  </si>
  <si>
    <t>0300</t>
  </si>
  <si>
    <t>0309</t>
  </si>
  <si>
    <t>0314</t>
  </si>
  <si>
    <t>0400</t>
  </si>
  <si>
    <t>0409</t>
  </si>
  <si>
    <t>0412</t>
  </si>
  <si>
    <t>0500</t>
  </si>
  <si>
    <t>0502</t>
  </si>
  <si>
    <t>0600</t>
  </si>
  <si>
    <t>0603</t>
  </si>
  <si>
    <t>0700</t>
  </si>
  <si>
    <t>0701</t>
  </si>
  <si>
    <t>0702</t>
  </si>
  <si>
    <t>0707</t>
  </si>
  <si>
    <t>0709</t>
  </si>
  <si>
    <t>0800</t>
  </si>
  <si>
    <t>0801</t>
  </si>
  <si>
    <t>1001</t>
  </si>
  <si>
    <t>1200</t>
  </si>
  <si>
    <t>1202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</si>
  <si>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</si>
  <si>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</si>
  <si>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</si>
  <si>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</si>
  <si>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</si>
  <si>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</si>
  <si>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Налог,взимаемый с применением патентной системы</t>
  </si>
  <si>
    <t>ГОСУДАРСТВЕННАЯ ПОШЛИНА,СБОРЫ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</si>
  <si>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</si>
  <si>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</si>
  <si>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</si>
  <si>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</si>
  <si>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</si>
  <si>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</si>
  <si>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</si>
  <si>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</si>
  <si>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</si>
  <si>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</si>
  <si>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Невыясненные поступления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</si>
  <si>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</si>
  <si>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</si>
  <si>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</si>
  <si>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</si>
  <si>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</si>
  <si>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</si>
  <si>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БЮДЖЕТА - ВСЕГО</t>
  </si>
  <si>
    <t>РАСХОДЫ</t>
  </si>
  <si>
    <t>ОБЩЕГОСУДАРСТВЕННЫЕ ВОПРОСЫ</t>
  </si>
  <si>
    <t>Функционирование  Правительства РФ, высших исполнительных органов государственной власти субьектов РФ,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</si>
  <si>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</si>
  <si>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</si>
  <si>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</si>
  <si>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</si>
  <si>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</si>
  <si>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</si>
  <si>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</si>
  <si>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</si>
  <si>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ОХРАНА ОКРУЖАЮЩЕЙ СРЕДЫ</t>
  </si>
  <si>
    <t>ОБРАЗОВАНИЕ</t>
  </si>
  <si>
    <t>Дошкольное образование</t>
  </si>
  <si>
    <t>Общее образование</t>
  </si>
  <si>
    <t>Другие вопросы в области образования</t>
  </si>
  <si>
    <t xml:space="preserve">КУЛЬТУРА, КИНЕМАТОГРАФИЯ 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</si>
  <si>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</si>
  <si>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</si>
  <si>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</si>
  <si>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</si>
  <si>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</si>
  <si>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ФИЗИЧЕСКАЯ КУЛЬТУРА И СПОРТ</t>
  </si>
  <si>
    <t>Физическая культура</t>
  </si>
  <si>
    <t>СРЕДСТВА МАССОВОЙ ИНФОРМАЦИИ</t>
  </si>
  <si>
    <t>Периодическая печать и издательства</t>
  </si>
  <si>
    <t>ИТОГО РАСХОДОВ:</t>
  </si>
  <si>
    <t>ДЕФИЦИТ(-) ПРОФИЦИТ (+)</t>
  </si>
  <si>
    <t>% исполне
ния</t>
  </si>
  <si>
    <t>Наименование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</si>
  <si>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</si>
  <si>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</si>
  <si>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000 1 03 00000 00 0000 000</t>
  </si>
  <si>
    <t>000 1 03 02000 01 0000 110</t>
  </si>
  <si>
    <t xml:space="preserve">000 2 02 01000 00 0000 151 </t>
  </si>
  <si>
    <t>*</t>
  </si>
  <si>
    <t xml:space="preserve">ОБ ИСПОЛНЕНИИ  РАЙОННОГО БЮДЖЕТА  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</si>
  <si>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</si>
  <si>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НАЦИОНАЛЬНАЯ БЕЗОПАСНОСТЬ И ПРАВООХРАНИТЕЛЬНАЯ ДЕЯТЕЛЬНОСТЬ</t>
  </si>
  <si>
    <t>Охрана обьектов  растительного и животного мира и среды их обитания</t>
  </si>
  <si>
    <t>Другие вопросы в области национальной безопасности и правоохранительной деятельности</t>
  </si>
  <si>
    <t xml:space="preserve">Защита населения  и территории от чрезвычайных ситуаций природного и техногенного характера, гражданская оборона
</t>
  </si>
  <si>
    <t>Дотации бюджетам бюджетной системы Российской Федерации</t>
  </si>
  <si>
    <t>1006</t>
  </si>
  <si>
    <t>Другие вопросы в области социальной политики</t>
  </si>
  <si>
    <t xml:space="preserve">Молодежная политика </t>
  </si>
  <si>
    <t>0102</t>
  </si>
  <si>
    <t>Функционирование высшего должностного лица субъекта РФ и муниципального образования</t>
  </si>
  <si>
    <t>Прочие безвозмездные поступления</t>
  </si>
  <si>
    <t>Доходы бюджетов бюджетной системы Российской Федерации от возврата 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</si>
  <si>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000 2 07 00000 00 0000 180</t>
  </si>
  <si>
    <t>000 2 18 00000 00 0000 151</t>
  </si>
  <si>
    <t>0408</t>
  </si>
  <si>
    <t>Транспорт</t>
  </si>
  <si>
    <t>0703</t>
  </si>
  <si>
    <t>Дополнительное образование детей</t>
  </si>
  <si>
    <t>000 1 11 05010 00 0000 120</t>
  </si>
  <si>
    <t>000 1 11 05020 00 0000 120</t>
  </si>
  <si>
    <t>000 1 11 05030 00 0000 120</t>
  </si>
  <si>
    <t>000 1 13 01000 00 0000 130</t>
  </si>
  <si>
    <t>000 1 13 02000 00 0000 130</t>
  </si>
  <si>
    <t xml:space="preserve">Доходы от оказания платных услуг (работ) </t>
  </si>
  <si>
    <t>Доходы от компенсации затрат государства</t>
  </si>
  <si>
    <t>Прочие неналоговые доходы</t>
  </si>
  <si>
    <t>000 1 17 05000 00 0000 180</t>
  </si>
  <si>
    <t>Судебная система</t>
  </si>
  <si>
    <t>0105</t>
  </si>
  <si>
    <t>Сельское хозяйство и рыболовство</t>
  </si>
  <si>
    <t>0405</t>
  </si>
  <si>
    <t xml:space="preserve">Межбюджетные трансферты общего характера </t>
  </si>
  <si>
    <t>1400</t>
  </si>
  <si>
    <t>1403</t>
  </si>
  <si>
    <t>Прочие межбюджетные трансферты общего характера</t>
  </si>
  <si>
    <t>Налог, взимаемый в связи с применением упрощенной системы налогообложения</t>
  </si>
  <si>
    <t>000 1 05 01000 01 0000 110</t>
  </si>
  <si>
    <t>000 1 14 06000 00 0000 000</t>
  </si>
  <si>
    <t>Доходы от продажи земельных участков, находящихся в государственной и муниципальной собственности</t>
  </si>
  <si>
    <t>0503</t>
  </si>
  <si>
    <t>Благоустройство</t>
  </si>
  <si>
    <t>1102</t>
  </si>
  <si>
    <t>Массовый спорт</t>
  </si>
  <si>
    <t>0310</t>
  </si>
  <si>
    <t xml:space="preserve">Защита населения  и территории от чрезвычайных ситуаций природного и техногенного характера, пожарная безопастность
</t>
  </si>
  <si>
    <t>000 1 11 05070 00 0000 120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</si>
  <si>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</si>
  <si>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0505</t>
  </si>
  <si>
    <t>000 1 14 13000 00 0000 000</t>
  </si>
  <si>
    <t>Доходы от приватизации имущества, находящегося в государственной и муниципальной собственности</t>
  </si>
  <si>
    <t>000 2 08 00000 00 0000 180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</si>
  <si>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</si>
  <si>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Другие вопросы в области жилищно-коммунального хозяйства</t>
  </si>
  <si>
    <t>0705</t>
  </si>
  <si>
    <t>Профессиональная подготовка, переподготовка и повышение квалификации</t>
  </si>
  <si>
    <t>Утверждено в соответствии с бюджетной росписью на 2024 год</t>
  </si>
  <si>
    <t>Утверждено на 2024 год</t>
  </si>
  <si>
    <t>Исполнено
на 01.10.2024</t>
  </si>
  <si>
    <t>за  9 месяцев  2024 года</t>
  </si>
  <si>
    <t>000 1 14 02000 00 0000 000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</si>
  <si>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</si>
  <si>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Приложение к постановлению
Администрации Серафимовичского 
муниципального района
от  "11" октября  2024 г. №507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</si>
</sst>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"/>
  </numFmts>
  <fonts count="2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DCD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6">
    <xf numFmtId="0" fontId="0" fillId="0" borderId="0"/>
    <xf numFmtId="0" fontId="2" fillId="2" borderId="0">
      <alignment horizontal="center" vertical="center"/>
    </xf>
    <xf numFmtId="0" fontId="2" fillId="4" borderId="0">
      <alignment horizontal="center" vertical="top"/>
    </xf>
    <xf numFmtId="0" fontId="5" fillId="2" borderId="0">
      <alignment horizontal="center" vertical="top"/>
    </xf>
    <xf numFmtId="0" fontId="2" fillId="4" borderId="0">
      <alignment horizontal="left" vertical="top"/>
    </xf>
    <xf numFmtId="0" fontId="5" fillId="2" borderId="0">
      <alignment horizontal="left" vertical="top"/>
    </xf>
  </cellStyleXfs>
  <cellXfs count="57">
    <xf numFmtId="0" fontId="0" fillId="0" borderId="0" xfId="0"/>
    <xf numFmtId="0" fontId="9" fillId="3" borderId="7" xfId="1" applyFont="1" applyFill="1" applyBorder="1" applyAlignment="1">
      <alignment horizontal="center" vertical="center" wrapText="1"/>
    </xf>
    <xf numFmtId="0" fontId="9" fillId="3" borderId="8" xfId="4" applyFont="1" applyFill="1" applyBorder="1" applyAlignment="1">
      <alignment horizontal="center" vertical="center" wrapText="1"/>
    </xf>
    <xf numFmtId="0" fontId="4" fillId="3" borderId="1" xfId="4" applyFont="1" applyFill="1" applyBorder="1" applyAlignment="1">
      <alignment horizontal="left" vertical="top" wrapText="1"/>
    </xf>
    <xf numFmtId="0" fontId="4" fillId="3" borderId="3" xfId="4" applyFont="1" applyFill="1" applyBorder="1" applyAlignment="1">
      <alignment horizontal="left" vertical="center" wrapText="1"/>
    </xf>
    <xf numFmtId="0" fontId="4" fillId="3" borderId="1" xfId="5" applyFont="1" applyFill="1" applyBorder="1" applyAlignment="1">
      <alignment horizontal="left" vertical="top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left" vertical="top" wrapText="1"/>
    </xf>
    <xf numFmtId="0" fontId="6" fillId="3" borderId="1" xfId="4" applyFont="1" applyFill="1" applyBorder="1" applyAlignment="1">
      <alignment horizontal="left" vertical="top" wrapText="1"/>
    </xf>
    <xf numFmtId="0" fontId="6" fillId="3" borderId="1" xfId="5" applyNumberFormat="1" applyFont="1" applyFill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3" borderId="1" xfId="4" applyFont="1" applyFill="1" applyBorder="1" applyAlignment="1">
      <alignment horizontal="left" wrapText="1"/>
    </xf>
    <xf numFmtId="0" fontId="6" fillId="3" borderId="1" xfId="4" applyFont="1" applyFill="1" applyBorder="1" applyAlignment="1">
      <alignment horizontal="left" wrapText="1"/>
    </xf>
    <xf numFmtId="0" fontId="18" fillId="0" borderId="0" xfId="0" applyFont="1"/>
    <xf numFmtId="0" fontId="8" fillId="3" borderId="2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15" fillId="3" borderId="4" xfId="2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11" fillId="0" borderId="12" xfId="0" applyNumberFormat="1" applyFont="1" applyFill="1" applyBorder="1" applyAlignment="1">
      <alignment horizontal="center" vertical="center"/>
    </xf>
    <xf numFmtId="165" fontId="11" fillId="0" borderId="6" xfId="0" applyNumberFormat="1" applyFont="1" applyFill="1" applyBorder="1" applyAlignment="1">
      <alignment horizontal="center" vertical="center"/>
    </xf>
    <xf numFmtId="165" fontId="11" fillId="3" borderId="3" xfId="0" applyNumberFormat="1" applyFont="1" applyFill="1" applyBorder="1" applyAlignment="1">
      <alignment horizontal="center" vertical="center"/>
    </xf>
    <xf numFmtId="164" fontId="11" fillId="3" borderId="14" xfId="0" applyNumberFormat="1" applyFont="1" applyFill="1" applyBorder="1" applyAlignment="1">
      <alignment horizontal="center" vertical="center"/>
    </xf>
    <xf numFmtId="165" fontId="11" fillId="3" borderId="1" xfId="0" applyNumberFormat="1" applyFont="1" applyFill="1" applyBorder="1" applyAlignment="1">
      <alignment horizontal="center" vertical="center"/>
    </xf>
    <xf numFmtId="165" fontId="11" fillId="3" borderId="10" xfId="0" applyNumberFormat="1" applyFont="1" applyFill="1" applyBorder="1" applyAlignment="1">
      <alignment horizontal="center" vertical="center"/>
    </xf>
    <xf numFmtId="164" fontId="11" fillId="3" borderId="11" xfId="0" applyNumberFormat="1" applyFont="1" applyFill="1" applyBorder="1" applyAlignment="1">
      <alignment horizontal="center" vertical="center"/>
    </xf>
    <xf numFmtId="165" fontId="12" fillId="3" borderId="1" xfId="0" applyNumberFormat="1" applyFont="1" applyFill="1" applyBorder="1" applyAlignment="1">
      <alignment horizontal="center" vertical="center"/>
    </xf>
    <xf numFmtId="165" fontId="12" fillId="3" borderId="10" xfId="0" applyNumberFormat="1" applyFont="1" applyFill="1" applyBorder="1" applyAlignment="1">
      <alignment horizontal="center" vertical="center"/>
    </xf>
    <xf numFmtId="164" fontId="12" fillId="3" borderId="11" xfId="0" applyNumberFormat="1" applyFont="1" applyFill="1" applyBorder="1" applyAlignment="1">
      <alignment horizontal="center" vertical="center"/>
    </xf>
    <xf numFmtId="165" fontId="17" fillId="3" borderId="1" xfId="0" applyNumberFormat="1" applyFont="1" applyFill="1" applyBorder="1" applyAlignment="1">
      <alignment horizontal="center" vertical="center"/>
    </xf>
    <xf numFmtId="165" fontId="17" fillId="3" borderId="10" xfId="0" applyNumberFormat="1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 wrapText="1"/>
    </xf>
    <xf numFmtId="165" fontId="0" fillId="0" borderId="0" xfId="0" applyNumberFormat="1"/>
    <xf numFmtId="0" fontId="0" fillId="3" borderId="0" xfId="0" applyFill="1"/>
    <xf numFmtId="0" fontId="1" fillId="3" borderId="0" xfId="0" applyFont="1" applyFill="1" applyAlignment="1">
      <alignment horizontal="center"/>
    </xf>
    <xf numFmtId="0" fontId="9" fillId="3" borderId="8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 wrapText="1"/>
    </xf>
    <xf numFmtId="0" fontId="9" fillId="3" borderId="9" xfId="1" applyFont="1" applyFill="1" applyBorder="1" applyAlignment="1">
      <alignment horizontal="center" vertical="center" wrapText="1"/>
    </xf>
    <xf numFmtId="49" fontId="10" fillId="3" borderId="4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top" wrapText="1"/>
    </xf>
    <xf numFmtId="49" fontId="19" fillId="3" borderId="4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top" wrapText="1"/>
    </xf>
    <xf numFmtId="0" fontId="6" fillId="3" borderId="16" xfId="0" applyFont="1" applyFill="1" applyBorder="1" applyAlignment="1" applyProtection="1">
      <alignment horizontal="left" wrapText="1" readingOrder="1"/>
      <protection locked="0"/>
    </xf>
    <xf numFmtId="0" fontId="7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 wrapText="1"/>
    </xf>
    <xf numFmtId="164" fontId="11" fillId="3" borderId="1" xfId="0" applyNumberFormat="1" applyFont="1" applyFill="1" applyBorder="1" applyAlignment="1">
      <alignment horizontal="center" vertical="center"/>
    </xf>
    <xf numFmtId="164" fontId="11" fillId="3" borderId="10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top" wrapText="1"/>
    </xf>
    <xf numFmtId="165" fontId="16" fillId="3" borderId="1" xfId="0" applyNumberFormat="1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165" fontId="17" fillId="3" borderId="1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top" wrapText="1"/>
    </xf>
    <xf numFmtId="0" fontId="13" fillId="3" borderId="0" xfId="0" applyFont="1" applyFill="1" applyAlignment="1">
      <alignment horizontal="center"/>
    </xf>
    <xf numFmtId="0" fontId="12" fillId="3" borderId="0" xfId="0" applyFont="1" applyFill="1" applyAlignment="1">
      <alignment horizontal="right" wrapText="1"/>
    </xf>
  </cellXfs>
  <cellStyles count="6">
    <cellStyle name="S2" xfId="1"/>
    <cellStyle name="S5" xfId="3"/>
    <cellStyle name="S6" xfId="5"/>
    <cellStyle name="S8" xfId="2"/>
    <cellStyle name="S9" xf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6"/>
  <sheetViews>
    <sheetView tabSelected="1" workbookViewId="0">
      <selection activeCell="C1" sqref="C1:E1"/>
    </sheetView>
  </sheetViews>
  <sheetFormatPr defaultRowHeight="15"/>
  <cols>
    <col min="1" max="1" width="21.140625" customWidth="1"/>
    <col min="2" max="2" width="32.28515625" customWidth="1"/>
    <col min="3" max="4" width="15" customWidth="1"/>
    <col min="5" max="5" width="12.5703125" customWidth="1"/>
  </cols>
  <sheetData>
    <row r="1" spans="1:5" ht="63" customHeight="1">
      <c r="A1" s="32"/>
      <c r="B1" s="32"/>
      <c r="C1" s="56" t="s">
        <v>176</v>
      </c>
      <c r="D1" s="56"/>
      <c r="E1" s="56"/>
    </row>
    <row r="2" spans="1:5">
      <c r="A2" s="55" t="s">
        <v>0</v>
      </c>
      <c r="B2" s="55"/>
      <c r="C2" s="55"/>
      <c r="D2" s="55"/>
      <c r="E2" s="55"/>
    </row>
    <row r="3" spans="1:5">
      <c r="A3" s="55" t="s">
        <v>113</v>
      </c>
      <c r="B3" s="55"/>
      <c r="C3" s="55"/>
      <c r="D3" s="55"/>
      <c r="E3" s="55"/>
    </row>
    <row r="4" spans="1:5">
      <c r="A4" s="55" t="s">
        <v>173</v>
      </c>
      <c r="B4" s="55"/>
      <c r="C4" s="55"/>
      <c r="D4" s="55"/>
      <c r="E4" s="55"/>
    </row>
    <row r="5" spans="1:5" ht="15.75" thickBot="1">
      <c r="A5" s="33"/>
      <c r="B5" s="33"/>
      <c r="C5" s="33"/>
      <c r="D5" s="33"/>
      <c r="E5" s="33"/>
    </row>
    <row r="6" spans="1:5" ht="47.25" customHeight="1" thickBot="1">
      <c r="A6" s="1" t="s">
        <v>1</v>
      </c>
      <c r="B6" s="2" t="s">
        <v>106</v>
      </c>
      <c r="C6" s="34" t="s">
        <v>171</v>
      </c>
      <c r="D6" s="35" t="s">
        <v>172</v>
      </c>
      <c r="E6" s="36" t="s">
        <v>105</v>
      </c>
    </row>
    <row r="7" spans="1:5" ht="25.5">
      <c r="A7" s="14" t="s">
        <v>2</v>
      </c>
      <c r="B7" s="4" t="s">
        <v>51</v>
      </c>
      <c r="C7" s="20">
        <f>C8+C10+C12+C17+C18+C23+C25+C28+C32+C33</f>
        <v>219972.65482000003</v>
      </c>
      <c r="D7" s="20">
        <f>D8+D10+D12+D17+D18+D23+D25+D28+D32+D33</f>
        <v>139138.83574000001</v>
      </c>
      <c r="E7" s="21">
        <f>D7/C7*100</f>
        <v>63.252787422079805</v>
      </c>
    </row>
    <row r="8" spans="1:5">
      <c r="A8" s="15" t="s">
        <v>3</v>
      </c>
      <c r="B8" s="3" t="s">
        <v>52</v>
      </c>
      <c r="C8" s="22">
        <f>SUM(C9)</f>
        <v>137675.57795000001</v>
      </c>
      <c r="D8" s="23">
        <f>SUM(D9)</f>
        <v>81772.855880000003</v>
      </c>
      <c r="E8" s="24">
        <f t="shared" ref="E8:E46" si="0">D8/C8*100</f>
        <v>59.395324208987645</v>
      </c>
    </row>
    <row r="9" spans="1:5">
      <c r="A9" s="15" t="s">
        <v>4</v>
      </c>
      <c r="B9" s="3" t="s">
        <v>53</v>
      </c>
      <c r="C9" s="25">
        <v>137675.57795000001</v>
      </c>
      <c r="D9" s="26">
        <v>81772.855880000003</v>
      </c>
      <c r="E9" s="27">
        <f t="shared" si="0"/>
        <v>59.395324208987645</v>
      </c>
    </row>
    <row r="10" spans="1:5" ht="51">
      <c r="A10" s="37" t="s">
        <v>109</v>
      </c>
      <c r="B10" s="38" t="s">
        <v>107</v>
      </c>
      <c r="C10" s="22">
        <f>SUM(C11)</f>
        <v>7083.5</v>
      </c>
      <c r="D10" s="23">
        <f>SUM(D11)</f>
        <v>4810.0048999999999</v>
      </c>
      <c r="E10" s="24">
        <f t="shared" si="0"/>
        <v>67.904353779911062</v>
      </c>
    </row>
    <row r="11" spans="1:5" ht="38.25" customHeight="1">
      <c r="A11" s="39" t="s">
        <v>110</v>
      </c>
      <c r="B11" s="40" t="s">
        <v>108</v>
      </c>
      <c r="C11" s="25">
        <v>7083.5</v>
      </c>
      <c r="D11" s="26">
        <v>4810.0048999999999</v>
      </c>
      <c r="E11" s="27">
        <f t="shared" si="0"/>
        <v>67.904353779911062</v>
      </c>
    </row>
    <row r="12" spans="1:5" ht="25.5">
      <c r="A12" s="15" t="s">
        <v>5</v>
      </c>
      <c r="B12" s="3" t="s">
        <v>54</v>
      </c>
      <c r="C12" s="22">
        <f>SUM(C13:C16)</f>
        <v>33610</v>
      </c>
      <c r="D12" s="22">
        <f>SUM(D13:D16)</f>
        <v>32952.897879999997</v>
      </c>
      <c r="E12" s="24">
        <f t="shared" si="0"/>
        <v>98.044920797381721</v>
      </c>
    </row>
    <row r="13" spans="1:5" ht="38.25">
      <c r="A13" s="30" t="s">
        <v>151</v>
      </c>
      <c r="B13" s="8" t="s">
        <v>150</v>
      </c>
      <c r="C13" s="25">
        <v>2000</v>
      </c>
      <c r="D13" s="26">
        <v>1596.17392</v>
      </c>
      <c r="E13" s="27">
        <f t="shared" si="0"/>
        <v>79.808695999999998</v>
      </c>
    </row>
    <row r="14" spans="1:5" ht="25.5">
      <c r="A14" s="30" t="s">
        <v>6</v>
      </c>
      <c r="B14" s="6" t="s">
        <v>55</v>
      </c>
      <c r="C14" s="25">
        <v>10</v>
      </c>
      <c r="D14" s="26">
        <v>5.1855700000000002</v>
      </c>
      <c r="E14" s="27">
        <f t="shared" si="0"/>
        <v>51.855700000000006</v>
      </c>
    </row>
    <row r="15" spans="1:5">
      <c r="A15" s="30" t="s">
        <v>7</v>
      </c>
      <c r="B15" s="7" t="s">
        <v>56</v>
      </c>
      <c r="C15" s="25">
        <v>29400</v>
      </c>
      <c r="D15" s="26">
        <v>29397.62988</v>
      </c>
      <c r="E15" s="27">
        <f t="shared" si="0"/>
        <v>99.991938367346947</v>
      </c>
    </row>
    <row r="16" spans="1:5" ht="25.5">
      <c r="A16" s="30" t="s">
        <v>8</v>
      </c>
      <c r="B16" s="7" t="s">
        <v>57</v>
      </c>
      <c r="C16" s="25">
        <v>2200</v>
      </c>
      <c r="D16" s="26">
        <v>1953.90851</v>
      </c>
      <c r="E16" s="27">
        <f t="shared" si="0"/>
        <v>88.814023181818186</v>
      </c>
    </row>
    <row r="17" spans="1:5" ht="25.5">
      <c r="A17" s="15" t="s">
        <v>9</v>
      </c>
      <c r="B17" s="3" t="s">
        <v>58</v>
      </c>
      <c r="C17" s="22">
        <v>4193.7</v>
      </c>
      <c r="D17" s="23">
        <v>2724.02585</v>
      </c>
      <c r="E17" s="24">
        <f t="shared" si="0"/>
        <v>64.955191120013353</v>
      </c>
    </row>
    <row r="18" spans="1:5" ht="63.75">
      <c r="A18" s="15" t="s">
        <v>10</v>
      </c>
      <c r="B18" s="3" t="s">
        <v>59</v>
      </c>
      <c r="C18" s="22">
        <f>SUM(C19:C22)</f>
        <v>15376.48618</v>
      </c>
      <c r="D18" s="23">
        <f>SUM(D19:D22)</f>
        <v>10405.38449</v>
      </c>
      <c r="E18" s="24">
        <f t="shared" si="0"/>
        <v>67.67075629758736</v>
      </c>
    </row>
    <row r="19" spans="1:5" ht="106.5" customHeight="1">
      <c r="A19" s="30" t="s">
        <v>133</v>
      </c>
      <c r="B19" s="9" t="s">
        <v>60</v>
      </c>
      <c r="C19" s="25">
        <v>13602.786179999999</v>
      </c>
      <c r="D19" s="26">
        <v>8888.9815299999991</v>
      </c>
      <c r="E19" s="27">
        <f t="shared" si="0"/>
        <v>65.346770965711087</v>
      </c>
    </row>
    <row r="20" spans="1:5" ht="104.25" customHeight="1">
      <c r="A20" s="30" t="s">
        <v>134</v>
      </c>
      <c r="B20" s="7" t="s">
        <v>61</v>
      </c>
      <c r="C20" s="25">
        <v>190</v>
      </c>
      <c r="D20" s="26">
        <v>187.34332000000001</v>
      </c>
      <c r="E20" s="27">
        <f t="shared" si="0"/>
        <v>98.601747368421059</v>
      </c>
    </row>
    <row r="21" spans="1:5" ht="104.25" customHeight="1">
      <c r="A21" s="30" t="s">
        <v>135</v>
      </c>
      <c r="B21" s="7" t="s">
        <v>62</v>
      </c>
      <c r="C21" s="25">
        <v>776.6</v>
      </c>
      <c r="D21" s="26">
        <v>721.94012999999995</v>
      </c>
      <c r="E21" s="27">
        <f t="shared" ref="E21:E22" si="1">D21/C21*100</f>
        <v>92.961644347154248</v>
      </c>
    </row>
    <row r="22" spans="1:5" ht="57" customHeight="1">
      <c r="A22" s="30" t="s">
        <v>160</v>
      </c>
      <c r="B22" s="7" t="s">
        <v>161</v>
      </c>
      <c r="C22" s="25">
        <v>807.1</v>
      </c>
      <c r="D22" s="26">
        <v>607.11950999999999</v>
      </c>
      <c r="E22" s="27">
        <f t="shared" si="1"/>
        <v>75.222340478255475</v>
      </c>
    </row>
    <row r="23" spans="1:5" ht="25.5">
      <c r="A23" s="15" t="s">
        <v>11</v>
      </c>
      <c r="B23" s="3" t="s">
        <v>63</v>
      </c>
      <c r="C23" s="22">
        <f>SUM(C24)</f>
        <v>50</v>
      </c>
      <c r="D23" s="23">
        <f>SUM(D24)</f>
        <v>25.145119999999999</v>
      </c>
      <c r="E23" s="24">
        <f t="shared" si="0"/>
        <v>50.290239999999997</v>
      </c>
    </row>
    <row r="24" spans="1:5" ht="25.5">
      <c r="A24" s="30" t="s">
        <v>12</v>
      </c>
      <c r="B24" s="7" t="s">
        <v>64</v>
      </c>
      <c r="C24" s="25">
        <v>50</v>
      </c>
      <c r="D24" s="26">
        <v>25.145119999999999</v>
      </c>
      <c r="E24" s="27">
        <f t="shared" si="0"/>
        <v>50.290239999999997</v>
      </c>
    </row>
    <row r="25" spans="1:5" ht="51">
      <c r="A25" s="15" t="s">
        <v>13</v>
      </c>
      <c r="B25" s="5" t="s">
        <v>65</v>
      </c>
      <c r="C25" s="22">
        <f>SUM(C26:C27)</f>
        <v>10483.39069</v>
      </c>
      <c r="D25" s="22">
        <f>SUM(D26:D27)</f>
        <v>3554.5919899999999</v>
      </c>
      <c r="E25" s="24">
        <f t="shared" si="0"/>
        <v>33.906892293832847</v>
      </c>
    </row>
    <row r="26" spans="1:5" ht="25.5">
      <c r="A26" s="16" t="s">
        <v>136</v>
      </c>
      <c r="B26" s="7" t="s">
        <v>138</v>
      </c>
      <c r="C26" s="25">
        <v>8983.3906900000002</v>
      </c>
      <c r="D26" s="26">
        <v>2652.9761100000001</v>
      </c>
      <c r="E26" s="27">
        <f t="shared" si="0"/>
        <v>29.532013039944943</v>
      </c>
    </row>
    <row r="27" spans="1:5" ht="25.5">
      <c r="A27" s="16" t="s">
        <v>137</v>
      </c>
      <c r="B27" s="7" t="s">
        <v>139</v>
      </c>
      <c r="C27" s="25">
        <v>1500</v>
      </c>
      <c r="D27" s="26">
        <v>901.61587999999995</v>
      </c>
      <c r="E27" s="27">
        <f t="shared" si="0"/>
        <v>60.107725333333327</v>
      </c>
    </row>
    <row r="28" spans="1:5" ht="38.25">
      <c r="A28" s="15" t="s">
        <v>14</v>
      </c>
      <c r="B28" s="3" t="s">
        <v>66</v>
      </c>
      <c r="C28" s="22">
        <f>SUM(C29:C31)</f>
        <v>6500</v>
      </c>
      <c r="D28" s="22">
        <f>SUM(D29:D31)</f>
        <v>1795.23107</v>
      </c>
      <c r="E28" s="24">
        <f t="shared" si="0"/>
        <v>27.618939538461539</v>
      </c>
    </row>
    <row r="29" spans="1:5" ht="105.75" customHeight="1">
      <c r="A29" s="16" t="s">
        <v>174</v>
      </c>
      <c r="B29" s="8" t="s">
        <v>175</v>
      </c>
      <c r="C29" s="25">
        <v>4800</v>
      </c>
      <c r="D29" s="26">
        <v>0</v>
      </c>
      <c r="E29" s="27">
        <f t="shared" si="0"/>
        <v>0</v>
      </c>
    </row>
    <row r="30" spans="1:5" ht="53.25" customHeight="1">
      <c r="A30" s="16" t="s">
        <v>152</v>
      </c>
      <c r="B30" s="8" t="s">
        <v>153</v>
      </c>
      <c r="C30" s="25">
        <v>900</v>
      </c>
      <c r="D30" s="26">
        <v>1795.23107</v>
      </c>
      <c r="E30" s="27">
        <f t="shared" ref="E30" si="2">D30/C30*100</f>
        <v>199.47011888888889</v>
      </c>
    </row>
    <row r="31" spans="1:5" ht="38.25">
      <c r="A31" s="16" t="s">
        <v>163</v>
      </c>
      <c r="B31" s="8" t="s">
        <v>164</v>
      </c>
      <c r="C31" s="25">
        <v>800</v>
      </c>
      <c r="D31" s="26">
        <v>0</v>
      </c>
      <c r="E31" s="27">
        <f t="shared" si="0"/>
        <v>0</v>
      </c>
    </row>
    <row r="32" spans="1:5" ht="25.5">
      <c r="A32" s="15" t="s">
        <v>15</v>
      </c>
      <c r="B32" s="3" t="s">
        <v>67</v>
      </c>
      <c r="C32" s="22">
        <v>5000</v>
      </c>
      <c r="D32" s="23">
        <v>976.9126</v>
      </c>
      <c r="E32" s="24">
        <f t="shared" si="0"/>
        <v>19.538252</v>
      </c>
    </row>
    <row r="33" spans="1:5" ht="20.25" customHeight="1">
      <c r="A33" s="15" t="s">
        <v>16</v>
      </c>
      <c r="B33" s="11" t="s">
        <v>68</v>
      </c>
      <c r="C33" s="22">
        <v>0</v>
      </c>
      <c r="D33" s="22">
        <v>121.78596</v>
      </c>
      <c r="E33" s="24">
        <v>0</v>
      </c>
    </row>
    <row r="34" spans="1:5" hidden="1">
      <c r="A34" s="16" t="s">
        <v>17</v>
      </c>
      <c r="B34" s="8" t="s">
        <v>69</v>
      </c>
      <c r="C34" s="25">
        <v>0</v>
      </c>
      <c r="D34" s="26">
        <v>0</v>
      </c>
      <c r="E34" s="24">
        <v>0</v>
      </c>
    </row>
    <row r="35" spans="1:5" hidden="1">
      <c r="A35" s="16" t="s">
        <v>141</v>
      </c>
      <c r="B35" s="8" t="s">
        <v>140</v>
      </c>
      <c r="C35" s="26">
        <v>0</v>
      </c>
      <c r="D35" s="26">
        <v>0</v>
      </c>
      <c r="E35" s="24">
        <v>0</v>
      </c>
    </row>
    <row r="36" spans="1:5">
      <c r="A36" s="15" t="s">
        <v>18</v>
      </c>
      <c r="B36" s="3" t="s">
        <v>70</v>
      </c>
      <c r="C36" s="23">
        <f>C37+C45+C42+C44</f>
        <v>432931.95854000002</v>
      </c>
      <c r="D36" s="23">
        <f>D37+D45+D42+D44+D43</f>
        <v>284196.06676000002</v>
      </c>
      <c r="E36" s="24">
        <f t="shared" si="0"/>
        <v>65.644510910769867</v>
      </c>
    </row>
    <row r="37" spans="1:5" ht="38.25">
      <c r="A37" s="15" t="s">
        <v>19</v>
      </c>
      <c r="B37" s="3" t="s">
        <v>71</v>
      </c>
      <c r="C37" s="22">
        <f>SUM(C38:C41)</f>
        <v>432104.75854000001</v>
      </c>
      <c r="D37" s="22">
        <f>D38+D39+D40+D41</f>
        <v>283558.72846000001</v>
      </c>
      <c r="E37" s="24">
        <f t="shared" si="0"/>
        <v>65.622681272497701</v>
      </c>
    </row>
    <row r="38" spans="1:5" ht="31.5" hidden="1" customHeight="1">
      <c r="A38" s="16" t="s">
        <v>111</v>
      </c>
      <c r="B38" s="12" t="s">
        <v>119</v>
      </c>
      <c r="C38" s="25">
        <v>0</v>
      </c>
      <c r="D38" s="26">
        <v>0</v>
      </c>
      <c r="E38" s="27">
        <v>0</v>
      </c>
    </row>
    <row r="39" spans="1:5" ht="57" customHeight="1">
      <c r="A39" s="16" t="s">
        <v>20</v>
      </c>
      <c r="B39" s="8" t="s">
        <v>72</v>
      </c>
      <c r="C39" s="25">
        <v>163689.97573999999</v>
      </c>
      <c r="D39" s="26">
        <v>104521.19546</v>
      </c>
      <c r="E39" s="27">
        <f t="shared" si="0"/>
        <v>63.853143717253758</v>
      </c>
    </row>
    <row r="40" spans="1:5" ht="42" customHeight="1">
      <c r="A40" s="16" t="s">
        <v>21</v>
      </c>
      <c r="B40" s="8" t="s">
        <v>73</v>
      </c>
      <c r="C40" s="25">
        <v>236782.98942</v>
      </c>
      <c r="D40" s="26">
        <v>150018.81041999999</v>
      </c>
      <c r="E40" s="27">
        <f t="shared" si="0"/>
        <v>63.357089454555457</v>
      </c>
    </row>
    <row r="41" spans="1:5">
      <c r="A41" s="16" t="s">
        <v>22</v>
      </c>
      <c r="B41" s="8" t="s">
        <v>74</v>
      </c>
      <c r="C41" s="25">
        <v>31631.793379999999</v>
      </c>
      <c r="D41" s="26">
        <v>29018.722580000001</v>
      </c>
      <c r="E41" s="27">
        <f t="shared" si="0"/>
        <v>91.739100061104423</v>
      </c>
    </row>
    <row r="42" spans="1:5">
      <c r="A42" s="16" t="s">
        <v>127</v>
      </c>
      <c r="B42" s="8" t="s">
        <v>125</v>
      </c>
      <c r="C42" s="25">
        <v>827.2</v>
      </c>
      <c r="D42" s="26">
        <v>723.6</v>
      </c>
      <c r="E42" s="27">
        <f t="shared" si="0"/>
        <v>87.475822050290134</v>
      </c>
    </row>
    <row r="43" spans="1:5" ht="140.25" hidden="1">
      <c r="A43" s="16" t="s">
        <v>165</v>
      </c>
      <c r="B43" s="8" t="s">
        <v>166</v>
      </c>
      <c r="C43" s="25">
        <v>0</v>
      </c>
      <c r="D43" s="26">
        <v>0</v>
      </c>
      <c r="E43" s="27">
        <v>0</v>
      </c>
    </row>
    <row r="44" spans="1:5" s="13" customFormat="1" ht="102.75" hidden="1">
      <c r="A44" s="16" t="s">
        <v>128</v>
      </c>
      <c r="B44" s="41" t="s">
        <v>126</v>
      </c>
      <c r="C44" s="28">
        <v>0</v>
      </c>
      <c r="D44" s="29">
        <v>0</v>
      </c>
      <c r="E44" s="27">
        <v>0</v>
      </c>
    </row>
    <row r="45" spans="1:5" ht="63.75">
      <c r="A45" s="16" t="s">
        <v>23</v>
      </c>
      <c r="B45" s="8" t="s">
        <v>75</v>
      </c>
      <c r="C45" s="25">
        <v>0</v>
      </c>
      <c r="D45" s="26">
        <v>-86.261700000000005</v>
      </c>
      <c r="E45" s="27">
        <v>0</v>
      </c>
    </row>
    <row r="46" spans="1:5">
      <c r="A46" s="15" t="s">
        <v>24</v>
      </c>
      <c r="B46" s="3" t="s">
        <v>76</v>
      </c>
      <c r="C46" s="22">
        <f>C36+C7</f>
        <v>652904.61336000008</v>
      </c>
      <c r="D46" s="23">
        <f>D36+D7</f>
        <v>423334.90250000003</v>
      </c>
      <c r="E46" s="24">
        <f t="shared" si="0"/>
        <v>64.838705966775066</v>
      </c>
    </row>
    <row r="47" spans="1:5" ht="16.5" thickBot="1">
      <c r="A47" s="42"/>
      <c r="B47" s="43" t="s">
        <v>77</v>
      </c>
      <c r="C47" s="44"/>
      <c r="D47" s="45"/>
      <c r="E47" s="24"/>
    </row>
    <row r="48" spans="1:5" ht="86.25" thickBot="1">
      <c r="A48" s="1" t="s">
        <v>1</v>
      </c>
      <c r="B48" s="2" t="s">
        <v>106</v>
      </c>
      <c r="C48" s="34" t="s">
        <v>170</v>
      </c>
      <c r="D48" s="35" t="s">
        <v>172</v>
      </c>
      <c r="E48" s="36" t="s">
        <v>105</v>
      </c>
    </row>
    <row r="49" spans="1:5" ht="25.5">
      <c r="A49" s="46" t="s">
        <v>25</v>
      </c>
      <c r="B49" s="43" t="s">
        <v>78</v>
      </c>
      <c r="C49" s="22">
        <f>C51+C52+C55+C56+C57+C50+C53+C54</f>
        <v>79356.26367</v>
      </c>
      <c r="D49" s="22">
        <f>D51+D52+D55+D56+D57+D50+D53+D54</f>
        <v>53152.171689999996</v>
      </c>
      <c r="E49" s="24">
        <f t="shared" ref="E49:E94" si="3">D49/C49*100</f>
        <v>66.979176226127876</v>
      </c>
    </row>
    <row r="50" spans="1:5" ht="38.25" customHeight="1">
      <c r="A50" s="47" t="s">
        <v>123</v>
      </c>
      <c r="B50" s="48" t="s">
        <v>124</v>
      </c>
      <c r="C50" s="49">
        <v>3785.6109999999999</v>
      </c>
      <c r="D50" s="26">
        <v>2603.87635</v>
      </c>
      <c r="E50" s="27">
        <f>D50/C50*100</f>
        <v>68.783516055928615</v>
      </c>
    </row>
    <row r="51" spans="1:5" ht="63.75">
      <c r="A51" s="47" t="s">
        <v>26</v>
      </c>
      <c r="B51" s="48" t="s">
        <v>114</v>
      </c>
      <c r="C51" s="50">
        <v>1017.08895</v>
      </c>
      <c r="D51" s="26">
        <v>723.93712000000005</v>
      </c>
      <c r="E51" s="27">
        <f>D51/C51*100</f>
        <v>71.177365558833387</v>
      </c>
    </row>
    <row r="52" spans="1:5" ht="51">
      <c r="A52" s="47" t="s">
        <v>27</v>
      </c>
      <c r="B52" s="48" t="s">
        <v>79</v>
      </c>
      <c r="C52" s="50">
        <v>28800.194149999999</v>
      </c>
      <c r="D52" s="26">
        <v>19230.675050000002</v>
      </c>
      <c r="E52" s="27">
        <f>D52/C52*100</f>
        <v>66.772727120660761</v>
      </c>
    </row>
    <row r="53" spans="1:5" ht="15.75" hidden="1">
      <c r="A53" s="47" t="s">
        <v>143</v>
      </c>
      <c r="B53" s="48" t="s">
        <v>142</v>
      </c>
      <c r="C53" s="50">
        <v>0</v>
      </c>
      <c r="D53" s="26">
        <v>0</v>
      </c>
      <c r="E53" s="27" t="e">
        <f t="shared" ref="E53:E54" si="4">D53/C53*100</f>
        <v>#DIV/0!</v>
      </c>
    </row>
    <row r="54" spans="1:5" ht="15.75">
      <c r="A54" s="47" t="s">
        <v>143</v>
      </c>
      <c r="B54" s="48" t="s">
        <v>142</v>
      </c>
      <c r="C54" s="50">
        <v>4.7</v>
      </c>
      <c r="D54" s="26">
        <v>4.7</v>
      </c>
      <c r="E54" s="27">
        <f t="shared" si="4"/>
        <v>100</v>
      </c>
    </row>
    <row r="55" spans="1:5" ht="63.75">
      <c r="A55" s="47" t="s">
        <v>28</v>
      </c>
      <c r="B55" s="48" t="s">
        <v>80</v>
      </c>
      <c r="C55" s="50">
        <v>12463.53139</v>
      </c>
      <c r="D55" s="26">
        <v>8819.1813700000002</v>
      </c>
      <c r="E55" s="27">
        <f t="shared" si="3"/>
        <v>70.75989215284514</v>
      </c>
    </row>
    <row r="56" spans="1:5" ht="15.75">
      <c r="A56" s="47" t="s">
        <v>29</v>
      </c>
      <c r="B56" s="48" t="s">
        <v>81</v>
      </c>
      <c r="C56" s="50">
        <v>10</v>
      </c>
      <c r="D56" s="26">
        <v>0</v>
      </c>
      <c r="E56" s="27">
        <f t="shared" si="3"/>
        <v>0</v>
      </c>
    </row>
    <row r="57" spans="1:5" ht="25.5">
      <c r="A57" s="47" t="s">
        <v>30</v>
      </c>
      <c r="B57" s="48" t="s">
        <v>82</v>
      </c>
      <c r="C57" s="51">
        <v>33275.138180000002</v>
      </c>
      <c r="D57" s="26">
        <v>21769.801800000001</v>
      </c>
      <c r="E57" s="27">
        <f t="shared" si="3"/>
        <v>65.423625537593495</v>
      </c>
    </row>
    <row r="58" spans="1:5" ht="51">
      <c r="A58" s="46" t="s">
        <v>31</v>
      </c>
      <c r="B58" s="43" t="s">
        <v>115</v>
      </c>
      <c r="C58" s="22">
        <f>C59+C61+C60</f>
        <v>1362.5</v>
      </c>
      <c r="D58" s="22">
        <f>D59+D61+D60</f>
        <v>144.62413000000001</v>
      </c>
      <c r="E58" s="24">
        <f t="shared" si="3"/>
        <v>10.61461504587156</v>
      </c>
    </row>
    <row r="59" spans="1:5" ht="63.75">
      <c r="A59" s="47" t="s">
        <v>32</v>
      </c>
      <c r="B59" s="48" t="s">
        <v>118</v>
      </c>
      <c r="C59" s="25">
        <v>878.37377000000004</v>
      </c>
      <c r="D59" s="26">
        <v>99.074399999999997</v>
      </c>
      <c r="E59" s="27">
        <f t="shared" si="3"/>
        <v>11.279298561021465</v>
      </c>
    </row>
    <row r="60" spans="1:5" ht="53.25" customHeight="1">
      <c r="A60" s="47" t="s">
        <v>158</v>
      </c>
      <c r="B60" s="48" t="s">
        <v>159</v>
      </c>
      <c r="C60" s="25">
        <v>349.17223000000001</v>
      </c>
      <c r="D60" s="26">
        <v>26.826129999999999</v>
      </c>
      <c r="E60" s="27">
        <f t="shared" si="3"/>
        <v>7.682778782264557</v>
      </c>
    </row>
    <row r="61" spans="1:5" ht="38.25">
      <c r="A61" s="47" t="s">
        <v>33</v>
      </c>
      <c r="B61" s="48" t="s">
        <v>117</v>
      </c>
      <c r="C61" s="25">
        <v>134.95400000000001</v>
      </c>
      <c r="D61" s="26">
        <v>18.723600000000001</v>
      </c>
      <c r="E61" s="27">
        <f t="shared" si="3"/>
        <v>13.87406079108437</v>
      </c>
    </row>
    <row r="62" spans="1:5" ht="19.5" customHeight="1">
      <c r="A62" s="46" t="s">
        <v>34</v>
      </c>
      <c r="B62" s="43" t="s">
        <v>83</v>
      </c>
      <c r="C62" s="22">
        <f>C64+C65+C66+C63</f>
        <v>64180.513949999993</v>
      </c>
      <c r="D62" s="22">
        <f>D64+D65+D66+D63</f>
        <v>38718.568229999997</v>
      </c>
      <c r="E62" s="24">
        <f t="shared" si="3"/>
        <v>60.327607005708629</v>
      </c>
    </row>
    <row r="63" spans="1:5" ht="15.75">
      <c r="A63" s="47" t="s">
        <v>145</v>
      </c>
      <c r="B63" s="48" t="s">
        <v>144</v>
      </c>
      <c r="C63" s="25">
        <v>588.38</v>
      </c>
      <c r="D63" s="26">
        <v>113.92</v>
      </c>
      <c r="E63" s="27">
        <f t="shared" si="3"/>
        <v>19.36163703728883</v>
      </c>
    </row>
    <row r="64" spans="1:5" ht="15.75">
      <c r="A64" s="47" t="s">
        <v>129</v>
      </c>
      <c r="B64" s="48" t="s">
        <v>130</v>
      </c>
      <c r="C64" s="25">
        <v>1306.6825899999999</v>
      </c>
      <c r="D64" s="26">
        <v>755.75014999999996</v>
      </c>
      <c r="E64" s="27">
        <f t="shared" si="3"/>
        <v>57.837316865146263</v>
      </c>
    </row>
    <row r="65" spans="1:5" ht="25.5">
      <c r="A65" s="47" t="s">
        <v>35</v>
      </c>
      <c r="B65" s="48" t="s">
        <v>84</v>
      </c>
      <c r="C65" s="25">
        <v>61279.296439999998</v>
      </c>
      <c r="D65" s="26">
        <v>37720.578139999998</v>
      </c>
      <c r="E65" s="27">
        <f t="shared" si="3"/>
        <v>61.555174963428485</v>
      </c>
    </row>
    <row r="66" spans="1:5" ht="25.5">
      <c r="A66" s="47" t="s">
        <v>36</v>
      </c>
      <c r="B66" s="48" t="s">
        <v>85</v>
      </c>
      <c r="C66" s="25">
        <v>1006.1549199999999</v>
      </c>
      <c r="D66" s="26">
        <v>128.31994</v>
      </c>
      <c r="E66" s="27">
        <f t="shared" si="3"/>
        <v>12.753497244738416</v>
      </c>
    </row>
    <row r="67" spans="1:5" ht="25.5">
      <c r="A67" s="46" t="s">
        <v>37</v>
      </c>
      <c r="B67" s="43" t="s">
        <v>86</v>
      </c>
      <c r="C67" s="22">
        <f>C68+C69+C70</f>
        <v>23888.517599999999</v>
      </c>
      <c r="D67" s="22">
        <f>D68+D69+D70</f>
        <v>15297.36771</v>
      </c>
      <c r="E67" s="24">
        <f t="shared" si="3"/>
        <v>64.036488015480714</v>
      </c>
    </row>
    <row r="68" spans="1:5" ht="15.75">
      <c r="A68" s="47" t="s">
        <v>38</v>
      </c>
      <c r="B68" s="48" t="s">
        <v>87</v>
      </c>
      <c r="C68" s="25">
        <v>10284.1</v>
      </c>
      <c r="D68" s="26">
        <v>6817.2531399999998</v>
      </c>
      <c r="E68" s="27">
        <f t="shared" si="3"/>
        <v>66.289253702317168</v>
      </c>
    </row>
    <row r="69" spans="1:5" ht="15.75">
      <c r="A69" s="47" t="s">
        <v>154</v>
      </c>
      <c r="B69" s="48" t="s">
        <v>155</v>
      </c>
      <c r="C69" s="25">
        <v>10916.417600000001</v>
      </c>
      <c r="D69" s="26">
        <v>6953.84357</v>
      </c>
      <c r="E69" s="27">
        <f t="shared" si="3"/>
        <v>63.700783762614577</v>
      </c>
    </row>
    <row r="70" spans="1:5" ht="27.75" customHeight="1">
      <c r="A70" s="47" t="s">
        <v>162</v>
      </c>
      <c r="B70" s="48" t="s">
        <v>167</v>
      </c>
      <c r="C70" s="25">
        <v>2688</v>
      </c>
      <c r="D70" s="26">
        <v>1526.271</v>
      </c>
      <c r="E70" s="27">
        <f t="shared" si="3"/>
        <v>56.780915178571419</v>
      </c>
    </row>
    <row r="71" spans="1:5" ht="15.75">
      <c r="A71" s="46" t="s">
        <v>39</v>
      </c>
      <c r="B71" s="43" t="s">
        <v>88</v>
      </c>
      <c r="C71" s="22">
        <f>C72</f>
        <v>164.4</v>
      </c>
      <c r="D71" s="22">
        <f>D72</f>
        <v>158.83199999999999</v>
      </c>
      <c r="E71" s="24">
        <f t="shared" si="3"/>
        <v>96.613138686131379</v>
      </c>
    </row>
    <row r="72" spans="1:5" ht="25.5">
      <c r="A72" s="47" t="s">
        <v>40</v>
      </c>
      <c r="B72" s="48" t="s">
        <v>116</v>
      </c>
      <c r="C72" s="25">
        <v>164.4</v>
      </c>
      <c r="D72" s="26">
        <v>158.83199999999999</v>
      </c>
      <c r="E72" s="27">
        <f t="shared" si="3"/>
        <v>96.613138686131379</v>
      </c>
    </row>
    <row r="73" spans="1:5" ht="15.75">
      <c r="A73" s="46" t="s">
        <v>41</v>
      </c>
      <c r="B73" s="43" t="s">
        <v>89</v>
      </c>
      <c r="C73" s="22">
        <f>C74+C75+C76+C78+C79+C77</f>
        <v>401668.88572000002</v>
      </c>
      <c r="D73" s="22">
        <f>D74+D75+D76+D78+D79+D77</f>
        <v>245622.03676000002</v>
      </c>
      <c r="E73" s="24">
        <f t="shared" si="3"/>
        <v>61.150376713824194</v>
      </c>
    </row>
    <row r="74" spans="1:5" ht="15.75">
      <c r="A74" s="47" t="s">
        <v>42</v>
      </c>
      <c r="B74" s="48" t="s">
        <v>90</v>
      </c>
      <c r="C74" s="25">
        <v>49836.41446</v>
      </c>
      <c r="D74" s="26">
        <v>30284.797330000001</v>
      </c>
      <c r="E74" s="27">
        <f t="shared" si="3"/>
        <v>60.768411327639484</v>
      </c>
    </row>
    <row r="75" spans="1:5" ht="15.75">
      <c r="A75" s="47" t="s">
        <v>43</v>
      </c>
      <c r="B75" s="48" t="s">
        <v>91</v>
      </c>
      <c r="C75" s="25">
        <v>314891.56555</v>
      </c>
      <c r="D75" s="26">
        <v>186443.20864</v>
      </c>
      <c r="E75" s="27">
        <f t="shared" si="3"/>
        <v>59.208701990589084</v>
      </c>
    </row>
    <row r="76" spans="1:5" ht="15.75">
      <c r="A76" s="47" t="s">
        <v>131</v>
      </c>
      <c r="B76" s="48" t="s">
        <v>132</v>
      </c>
      <c r="C76" s="25">
        <v>16438.912710000001</v>
      </c>
      <c r="D76" s="26">
        <v>12075.396339999999</v>
      </c>
      <c r="E76" s="27">
        <f t="shared" si="3"/>
        <v>73.456174097538579</v>
      </c>
    </row>
    <row r="77" spans="1:5" ht="38.25">
      <c r="A77" s="47" t="s">
        <v>168</v>
      </c>
      <c r="B77" s="48" t="s">
        <v>169</v>
      </c>
      <c r="C77" s="25">
        <v>242.89533</v>
      </c>
      <c r="D77" s="26">
        <v>81.574399999999997</v>
      </c>
      <c r="E77" s="27">
        <f t="shared" si="3"/>
        <v>33.584178007868651</v>
      </c>
    </row>
    <row r="78" spans="1:5" ht="15.75">
      <c r="A78" s="47" t="s">
        <v>44</v>
      </c>
      <c r="B78" s="48" t="s">
        <v>122</v>
      </c>
      <c r="C78" s="25">
        <v>155</v>
      </c>
      <c r="D78" s="26">
        <v>0</v>
      </c>
      <c r="E78" s="27">
        <f t="shared" si="3"/>
        <v>0</v>
      </c>
    </row>
    <row r="79" spans="1:5" ht="25.5">
      <c r="A79" s="47" t="s">
        <v>45</v>
      </c>
      <c r="B79" s="48" t="s">
        <v>92</v>
      </c>
      <c r="C79" s="25">
        <v>20104.097669999999</v>
      </c>
      <c r="D79" s="26">
        <v>16737.06005</v>
      </c>
      <c r="E79" s="27">
        <f t="shared" si="3"/>
        <v>83.251983375387169</v>
      </c>
    </row>
    <row r="80" spans="1:5" ht="15.75">
      <c r="A80" s="46" t="s">
        <v>46</v>
      </c>
      <c r="B80" s="43" t="s">
        <v>93</v>
      </c>
      <c r="C80" s="22">
        <f>C81</f>
        <v>18982.195619999999</v>
      </c>
      <c r="D80" s="22">
        <f>D81</f>
        <v>10560.69601</v>
      </c>
      <c r="E80" s="24">
        <f t="shared" si="3"/>
        <v>55.634744375266322</v>
      </c>
    </row>
    <row r="81" spans="1:5" ht="15.75">
      <c r="A81" s="47" t="s">
        <v>47</v>
      </c>
      <c r="B81" s="48" t="s">
        <v>94</v>
      </c>
      <c r="C81" s="25">
        <v>18982.195619999999</v>
      </c>
      <c r="D81" s="26">
        <v>10560.69601</v>
      </c>
      <c r="E81" s="27">
        <f t="shared" si="3"/>
        <v>55.634744375266322</v>
      </c>
    </row>
    <row r="82" spans="1:5" ht="15.75">
      <c r="A82" s="46">
        <v>1000</v>
      </c>
      <c r="B82" s="43" t="s">
        <v>95</v>
      </c>
      <c r="C82" s="22">
        <f>C83+C84+C85+C86</f>
        <v>35806.801270000004</v>
      </c>
      <c r="D82" s="22">
        <f>D83+D84+D85+D86</f>
        <v>22890.921730000002</v>
      </c>
      <c r="E82" s="24">
        <f t="shared" si="3"/>
        <v>63.928976948797413</v>
      </c>
    </row>
    <row r="83" spans="1:5" ht="15.75">
      <c r="A83" s="47" t="s">
        <v>48</v>
      </c>
      <c r="B83" s="48" t="s">
        <v>96</v>
      </c>
      <c r="C83" s="25">
        <v>7716.65</v>
      </c>
      <c r="D83" s="26">
        <v>5137.79979</v>
      </c>
      <c r="E83" s="27">
        <f t="shared" si="3"/>
        <v>66.580702636506786</v>
      </c>
    </row>
    <row r="84" spans="1:5" ht="15.75">
      <c r="A84" s="47">
        <v>1003</v>
      </c>
      <c r="B84" s="48" t="s">
        <v>97</v>
      </c>
      <c r="C84" s="25">
        <v>14632.867</v>
      </c>
      <c r="D84" s="26">
        <v>11579.946</v>
      </c>
      <c r="E84" s="27">
        <f t="shared" si="3"/>
        <v>79.136549249029599</v>
      </c>
    </row>
    <row r="85" spans="1:5" ht="15.75">
      <c r="A85" s="47">
        <v>1004</v>
      </c>
      <c r="B85" s="48" t="s">
        <v>98</v>
      </c>
      <c r="C85" s="25">
        <v>12899.05127</v>
      </c>
      <c r="D85" s="26">
        <v>5770.3697599999996</v>
      </c>
      <c r="E85" s="27">
        <f t="shared" si="3"/>
        <v>44.734838549098967</v>
      </c>
    </row>
    <row r="86" spans="1:5" ht="27.75" customHeight="1">
      <c r="A86" s="47" t="s">
        <v>120</v>
      </c>
      <c r="B86" s="52" t="s">
        <v>121</v>
      </c>
      <c r="C86" s="25">
        <v>558.23299999999995</v>
      </c>
      <c r="D86" s="26">
        <v>402.80617999999998</v>
      </c>
      <c r="E86" s="27">
        <f t="shared" si="3"/>
        <v>72.157357232553437</v>
      </c>
    </row>
    <row r="87" spans="1:5" ht="25.5">
      <c r="A87" s="46">
        <v>1100</v>
      </c>
      <c r="B87" s="43" t="s">
        <v>99</v>
      </c>
      <c r="C87" s="22">
        <f>C88+C89</f>
        <v>9967.7395799999995</v>
      </c>
      <c r="D87" s="22">
        <f>D88+D89</f>
        <v>6889.8598099999999</v>
      </c>
      <c r="E87" s="24">
        <f t="shared" si="3"/>
        <v>69.121587243554373</v>
      </c>
    </row>
    <row r="88" spans="1:5" ht="15.75">
      <c r="A88" s="47">
        <v>1101</v>
      </c>
      <c r="B88" s="48" t="s">
        <v>100</v>
      </c>
      <c r="C88" s="25">
        <v>9967.7395799999995</v>
      </c>
      <c r="D88" s="26">
        <v>6889.8598099999999</v>
      </c>
      <c r="E88" s="27">
        <f t="shared" si="3"/>
        <v>69.121587243554373</v>
      </c>
    </row>
    <row r="89" spans="1:5" ht="15.75" hidden="1">
      <c r="A89" s="47" t="s">
        <v>156</v>
      </c>
      <c r="B89" s="48" t="s">
        <v>157</v>
      </c>
      <c r="C89" s="25"/>
      <c r="D89" s="26"/>
      <c r="E89" s="27" t="e">
        <f t="shared" si="3"/>
        <v>#DIV/0!</v>
      </c>
    </row>
    <row r="90" spans="1:5" ht="25.5">
      <c r="A90" s="46" t="s">
        <v>49</v>
      </c>
      <c r="B90" s="43" t="s">
        <v>101</v>
      </c>
      <c r="C90" s="22">
        <f>C91</f>
        <v>2885.3</v>
      </c>
      <c r="D90" s="23">
        <f>D91</f>
        <v>2817.88</v>
      </c>
      <c r="E90" s="24">
        <f t="shared" si="3"/>
        <v>97.663327903510904</v>
      </c>
    </row>
    <row r="91" spans="1:5" ht="15.75">
      <c r="A91" s="47" t="s">
        <v>50</v>
      </c>
      <c r="B91" s="48" t="s">
        <v>102</v>
      </c>
      <c r="C91" s="25">
        <v>2885.3</v>
      </c>
      <c r="D91" s="26">
        <v>2817.88</v>
      </c>
      <c r="E91" s="27">
        <f t="shared" si="3"/>
        <v>97.663327903510904</v>
      </c>
    </row>
    <row r="92" spans="1:5" ht="25.5">
      <c r="A92" s="46" t="s">
        <v>147</v>
      </c>
      <c r="B92" s="43" t="s">
        <v>146</v>
      </c>
      <c r="C92" s="22">
        <f>C93</f>
        <v>35451.716999999997</v>
      </c>
      <c r="D92" s="22">
        <f>D93</f>
        <v>22610.249670000001</v>
      </c>
      <c r="E92" s="27">
        <f t="shared" si="3"/>
        <v>63.777587048886808</v>
      </c>
    </row>
    <row r="93" spans="1:5" ht="25.5">
      <c r="A93" s="47" t="s">
        <v>148</v>
      </c>
      <c r="B93" s="48" t="s">
        <v>149</v>
      </c>
      <c r="C93" s="25">
        <v>35451.716999999997</v>
      </c>
      <c r="D93" s="26">
        <v>22610.249670000001</v>
      </c>
      <c r="E93" s="27">
        <f t="shared" si="3"/>
        <v>63.777587048886808</v>
      </c>
    </row>
    <row r="94" spans="1:5" ht="15.75">
      <c r="A94" s="53"/>
      <c r="B94" s="54" t="s">
        <v>103</v>
      </c>
      <c r="C94" s="22">
        <f>C49+C58+C62+C67+C71+C73+C80+C82+C87+C90+C92</f>
        <v>673714.83441000013</v>
      </c>
      <c r="D94" s="22">
        <f>D49+D58+D62+D67+D71+D73+D80+D82+D87+D90+D92</f>
        <v>418863.20773999998</v>
      </c>
      <c r="E94" s="24">
        <f t="shared" si="3"/>
        <v>62.172181217712954</v>
      </c>
    </row>
    <row r="95" spans="1:5" ht="16.5" thickBot="1">
      <c r="A95" s="17"/>
      <c r="B95" s="10" t="s">
        <v>104</v>
      </c>
      <c r="C95" s="19">
        <f>C46-C94</f>
        <v>-20810.221050000051</v>
      </c>
      <c r="D95" s="19">
        <f>D46-D94</f>
        <v>4471.6947600000422</v>
      </c>
      <c r="E95" s="18" t="s">
        <v>112</v>
      </c>
    </row>
    <row r="96" spans="1:5">
      <c r="C96" s="31"/>
    </row>
  </sheetData>
  <mergeCells count="4">
    <mergeCell ref="A2:E2"/>
    <mergeCell ref="A3:E3"/>
    <mergeCell ref="A4:E4"/>
    <mergeCell ref="C1:E1"/>
  </mergeCells>
  <pageMargins left="0.70866141732283472" right="0" top="0.19685039370078741" bottom="0.19685039370078741" header="0.31496062992125984" footer="0.31496062992125984"/>
  <pageSetup paperSize="9" scale="85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2024-10-15T07:48:49Z</cp:lastPrinted>
  <dcterms:created xsi:type="dcterms:W3CDTF">2015-05-14T04:54:52Z</dcterms:created>
  <dcterms:modified xsi:type="dcterms:W3CDTF">2024-10-15T11:51:37Z</dcterms:modified>
</cp:coreProperties>
</file>