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0395" windowHeight="7425"/>
  </bookViews>
  <sheets>
    <sheet name="2024-2026  (2)" sheetId="14" r:id="rId1"/>
  </sheets>
  <calcPr calcId="125725"/>
</workbook>
</file>

<file path=xl/calcChain.xml><?xml version="1.0" encoding="utf-8"?>
<calcChain xmlns="http://schemas.openxmlformats.org/spreadsheetml/2006/main">
  <c r="F352" i="14"/>
  <c r="G360"/>
  <c r="H360"/>
  <c r="F360"/>
  <c r="G337" l="1"/>
  <c r="G336" s="1"/>
  <c r="H337"/>
  <c r="F337"/>
  <c r="F336" s="1"/>
  <c r="G356"/>
  <c r="H356"/>
  <c r="H336"/>
  <c r="G83"/>
  <c r="H83"/>
  <c r="F83"/>
  <c r="G363"/>
  <c r="H363"/>
  <c r="F363"/>
  <c r="F250"/>
  <c r="G299"/>
  <c r="H299"/>
  <c r="F299"/>
  <c r="G297"/>
  <c r="H297"/>
  <c r="F297"/>
  <c r="G93"/>
  <c r="H93"/>
  <c r="F93"/>
  <c r="G316"/>
  <c r="H316"/>
  <c r="F166" l="1"/>
  <c r="G166"/>
  <c r="H166"/>
  <c r="G143" l="1"/>
  <c r="H143"/>
  <c r="F143"/>
  <c r="G71" l="1"/>
  <c r="H71"/>
  <c r="H295"/>
  <c r="G295"/>
  <c r="F295"/>
  <c r="H293"/>
  <c r="G293"/>
  <c r="F293"/>
  <c r="H290"/>
  <c r="G290"/>
  <c r="F290"/>
  <c r="H288"/>
  <c r="G288"/>
  <c r="F288"/>
  <c r="H286"/>
  <c r="G286"/>
  <c r="F286"/>
  <c r="H284"/>
  <c r="G284"/>
  <c r="F284"/>
  <c r="H282"/>
  <c r="G282"/>
  <c r="F282"/>
  <c r="H279"/>
  <c r="G279"/>
  <c r="F279"/>
  <c r="H277"/>
  <c r="G277"/>
  <c r="F277"/>
  <c r="H262"/>
  <c r="G262"/>
  <c r="H274"/>
  <c r="G274"/>
  <c r="F274"/>
  <c r="H169"/>
  <c r="G169"/>
  <c r="F169"/>
  <c r="H195"/>
  <c r="G195"/>
  <c r="F195"/>
  <c r="H197"/>
  <c r="G197"/>
  <c r="F197"/>
  <c r="F232"/>
  <c r="H48"/>
  <c r="G48"/>
  <c r="F48"/>
  <c r="H446"/>
  <c r="G446"/>
  <c r="F446"/>
  <c r="H448"/>
  <c r="G448"/>
  <c r="F448"/>
  <c r="H441"/>
  <c r="G441"/>
  <c r="F441"/>
  <c r="H415"/>
  <c r="G415"/>
  <c r="F415"/>
  <c r="H395"/>
  <c r="G395"/>
  <c r="F395"/>
  <c r="H393"/>
  <c r="G393"/>
  <c r="F393"/>
  <c r="H388"/>
  <c r="G388"/>
  <c r="F388"/>
  <c r="H384"/>
  <c r="G384"/>
  <c r="F384"/>
  <c r="H380"/>
  <c r="G380"/>
  <c r="F380"/>
  <c r="H367"/>
  <c r="G367"/>
  <c r="F367"/>
  <c r="H358"/>
  <c r="G358"/>
  <c r="F358"/>
  <c r="H310"/>
  <c r="G310"/>
  <c r="F310"/>
  <c r="H308"/>
  <c r="G308"/>
  <c r="F308"/>
  <c r="H303"/>
  <c r="G303"/>
  <c r="F303"/>
  <c r="H267"/>
  <c r="G267"/>
  <c r="F267"/>
  <c r="H265"/>
  <c r="G265"/>
  <c r="F265"/>
  <c r="H250"/>
  <c r="G250"/>
  <c r="H245"/>
  <c r="G245"/>
  <c r="F245"/>
  <c r="H243"/>
  <c r="G243"/>
  <c r="F243"/>
  <c r="H234"/>
  <c r="G234"/>
  <c r="F234"/>
  <c r="H232"/>
  <c r="G232"/>
  <c r="H220"/>
  <c r="G220"/>
  <c r="F220"/>
  <c r="H184"/>
  <c r="G184"/>
  <c r="F184"/>
  <c r="H182"/>
  <c r="G182"/>
  <c r="F182"/>
  <c r="G155"/>
  <c r="H157"/>
  <c r="G157"/>
  <c r="H155"/>
  <c r="F157"/>
  <c r="F155"/>
  <c r="H107"/>
  <c r="H106" s="1"/>
  <c r="H105" s="1"/>
  <c r="G107"/>
  <c r="G106" s="1"/>
  <c r="G105" s="1"/>
  <c r="F107"/>
  <c r="F106" s="1"/>
  <c r="F105" s="1"/>
  <c r="H88"/>
  <c r="G88"/>
  <c r="F88"/>
  <c r="H86"/>
  <c r="G86"/>
  <c r="F86"/>
  <c r="F71"/>
  <c r="G422"/>
  <c r="H422"/>
  <c r="I422"/>
  <c r="J422"/>
  <c r="K422"/>
  <c r="L422"/>
  <c r="M422"/>
  <c r="G331"/>
  <c r="H331"/>
  <c r="F331"/>
  <c r="G324"/>
  <c r="H324"/>
  <c r="F324"/>
  <c r="I162"/>
  <c r="J162"/>
  <c r="K162"/>
  <c r="L162"/>
  <c r="M162"/>
  <c r="G90"/>
  <c r="H90"/>
  <c r="F90"/>
  <c r="G340"/>
  <c r="G339" s="1"/>
  <c r="H340"/>
  <c r="H339" s="1"/>
  <c r="F340"/>
  <c r="F339" s="1"/>
  <c r="H312"/>
  <c r="G312"/>
  <c r="F312"/>
  <c r="H202"/>
  <c r="G202"/>
  <c r="H200"/>
  <c r="G200"/>
  <c r="I350"/>
  <c r="J350"/>
  <c r="K350"/>
  <c r="L350"/>
  <c r="M350"/>
  <c r="F356"/>
  <c r="H354"/>
  <c r="G354"/>
  <c r="F354"/>
  <c r="H54"/>
  <c r="G54"/>
  <c r="F54"/>
  <c r="H52"/>
  <c r="G52"/>
  <c r="F52"/>
  <c r="H463"/>
  <c r="G463"/>
  <c r="F463"/>
  <c r="H461"/>
  <c r="G461"/>
  <c r="F461"/>
  <c r="H399"/>
  <c r="G399"/>
  <c r="F399"/>
  <c r="H209"/>
  <c r="G209"/>
  <c r="F209"/>
  <c r="H207"/>
  <c r="G207"/>
  <c r="F207"/>
  <c r="H205"/>
  <c r="G205"/>
  <c r="F205"/>
  <c r="F202"/>
  <c r="F200"/>
  <c r="H191"/>
  <c r="G191"/>
  <c r="F191"/>
  <c r="H189"/>
  <c r="G189"/>
  <c r="F189"/>
  <c r="H187"/>
  <c r="G187"/>
  <c r="F187"/>
  <c r="H175"/>
  <c r="G175"/>
  <c r="F175"/>
  <c r="H172"/>
  <c r="G172"/>
  <c r="F172"/>
  <c r="H141"/>
  <c r="G141"/>
  <c r="F141"/>
  <c r="H98"/>
  <c r="G98"/>
  <c r="F98"/>
  <c r="H57"/>
  <c r="G57"/>
  <c r="F57"/>
  <c r="H457"/>
  <c r="H456" s="1"/>
  <c r="G457"/>
  <c r="G456" s="1"/>
  <c r="F457"/>
  <c r="F456" s="1"/>
  <c r="H454"/>
  <c r="G454"/>
  <c r="F454"/>
  <c r="H450"/>
  <c r="G450"/>
  <c r="F450"/>
  <c r="H437"/>
  <c r="H436" s="1"/>
  <c r="G437"/>
  <c r="G436" s="1"/>
  <c r="F437"/>
  <c r="F436" s="1"/>
  <c r="M432"/>
  <c r="L432"/>
  <c r="K432"/>
  <c r="J432"/>
  <c r="I432"/>
  <c r="H432"/>
  <c r="H431" s="1"/>
  <c r="G432"/>
  <c r="G431" s="1"/>
  <c r="F432"/>
  <c r="F431" s="1"/>
  <c r="H428"/>
  <c r="G428"/>
  <c r="F428"/>
  <c r="H425"/>
  <c r="G425"/>
  <c r="F425"/>
  <c r="F422"/>
  <c r="H419"/>
  <c r="G419"/>
  <c r="F419"/>
  <c r="H412"/>
  <c r="G412"/>
  <c r="F412"/>
  <c r="H410"/>
  <c r="G410"/>
  <c r="F410"/>
  <c r="H408"/>
  <c r="G408"/>
  <c r="F408"/>
  <c r="H404"/>
  <c r="H403" s="1"/>
  <c r="H402" s="1"/>
  <c r="G404"/>
  <c r="G403" s="1"/>
  <c r="G402" s="1"/>
  <c r="F404"/>
  <c r="F403" s="1"/>
  <c r="F402" s="1"/>
  <c r="H397"/>
  <c r="G397"/>
  <c r="F397"/>
  <c r="H378"/>
  <c r="G378"/>
  <c r="F378"/>
  <c r="H375"/>
  <c r="H374" s="1"/>
  <c r="G375"/>
  <c r="G374" s="1"/>
  <c r="F375"/>
  <c r="F374" s="1"/>
  <c r="H372"/>
  <c r="H371" s="1"/>
  <c r="G372"/>
  <c r="G371" s="1"/>
  <c r="F372"/>
  <c r="F371" s="1"/>
  <c r="H347"/>
  <c r="H346" s="1"/>
  <c r="G347"/>
  <c r="G346" s="1"/>
  <c r="F347"/>
  <c r="F346" s="1"/>
  <c r="H344"/>
  <c r="H343" s="1"/>
  <c r="G344"/>
  <c r="G343" s="1"/>
  <c r="F344"/>
  <c r="F343" s="1"/>
  <c r="H328"/>
  <c r="H327" s="1"/>
  <c r="G328"/>
  <c r="G327" s="1"/>
  <c r="F328"/>
  <c r="H321"/>
  <c r="G321"/>
  <c r="F321"/>
  <c r="H318"/>
  <c r="G318"/>
  <c r="F318"/>
  <c r="F316"/>
  <c r="H272"/>
  <c r="G272"/>
  <c r="F272"/>
  <c r="H270"/>
  <c r="G270"/>
  <c r="F270"/>
  <c r="H260"/>
  <c r="G260"/>
  <c r="F260"/>
  <c r="H258"/>
  <c r="G258"/>
  <c r="F258"/>
  <c r="H256"/>
  <c r="G256"/>
  <c r="F256"/>
  <c r="H241"/>
  <c r="G241"/>
  <c r="F241"/>
  <c r="H239"/>
  <c r="G239"/>
  <c r="F239"/>
  <c r="H237"/>
  <c r="G237"/>
  <c r="F237"/>
  <c r="H229"/>
  <c r="G229"/>
  <c r="F229"/>
  <c r="H227"/>
  <c r="G227"/>
  <c r="F227"/>
  <c r="H225"/>
  <c r="G225"/>
  <c r="F225"/>
  <c r="H214"/>
  <c r="H213" s="1"/>
  <c r="H212" s="1"/>
  <c r="H211" s="1"/>
  <c r="G214"/>
  <c r="G213" s="1"/>
  <c r="G212" s="1"/>
  <c r="G211" s="1"/>
  <c r="F214"/>
  <c r="F213" s="1"/>
  <c r="F212" s="1"/>
  <c r="F211" s="1"/>
  <c r="H177"/>
  <c r="G177"/>
  <c r="F177"/>
  <c r="H160"/>
  <c r="H159" s="1"/>
  <c r="G160"/>
  <c r="G159" s="1"/>
  <c r="F160"/>
  <c r="F159" s="1"/>
  <c r="H152"/>
  <c r="H151" s="1"/>
  <c r="G152"/>
  <c r="G151" s="1"/>
  <c r="F152"/>
  <c r="F151" s="1"/>
  <c r="H148"/>
  <c r="G148"/>
  <c r="F148"/>
  <c r="H146"/>
  <c r="G146"/>
  <c r="F146"/>
  <c r="H139"/>
  <c r="G139"/>
  <c r="F139"/>
  <c r="H137"/>
  <c r="H136" s="1"/>
  <c r="G137"/>
  <c r="F137"/>
  <c r="H134"/>
  <c r="G134"/>
  <c r="F134"/>
  <c r="H130"/>
  <c r="H129" s="1"/>
  <c r="G130"/>
  <c r="G129" s="1"/>
  <c r="F130"/>
  <c r="F129" s="1"/>
  <c r="H127"/>
  <c r="G127"/>
  <c r="F127"/>
  <c r="H125"/>
  <c r="G125"/>
  <c r="H123"/>
  <c r="G123"/>
  <c r="F123"/>
  <c r="H120"/>
  <c r="H119" s="1"/>
  <c r="G120"/>
  <c r="G119" s="1"/>
  <c r="F120"/>
  <c r="F119" s="1"/>
  <c r="H115"/>
  <c r="H114" s="1"/>
  <c r="G115"/>
  <c r="G114" s="1"/>
  <c r="F115"/>
  <c r="F114" s="1"/>
  <c r="H112"/>
  <c r="H111" s="1"/>
  <c r="G112"/>
  <c r="G111" s="1"/>
  <c r="F112"/>
  <c r="F111" s="1"/>
  <c r="H103"/>
  <c r="H102" s="1"/>
  <c r="H101" s="1"/>
  <c r="G103"/>
  <c r="G102" s="1"/>
  <c r="G101" s="1"/>
  <c r="F103"/>
  <c r="F102" s="1"/>
  <c r="F101" s="1"/>
  <c r="H96"/>
  <c r="G96"/>
  <c r="F96"/>
  <c r="H79"/>
  <c r="G79"/>
  <c r="F79"/>
  <c r="H75"/>
  <c r="G75"/>
  <c r="F75"/>
  <c r="H69"/>
  <c r="H68" s="1"/>
  <c r="G69"/>
  <c r="G68" s="1"/>
  <c r="F69"/>
  <c r="F68" s="1"/>
  <c r="H66"/>
  <c r="H65" s="1"/>
  <c r="G66"/>
  <c r="G65" s="1"/>
  <c r="F66"/>
  <c r="F65" s="1"/>
  <c r="H62"/>
  <c r="H61" s="1"/>
  <c r="H60" s="1"/>
  <c r="G62"/>
  <c r="G61" s="1"/>
  <c r="G60" s="1"/>
  <c r="F62"/>
  <c r="F61" s="1"/>
  <c r="F60" s="1"/>
  <c r="H44"/>
  <c r="H43" s="1"/>
  <c r="G44"/>
  <c r="G43" s="1"/>
  <c r="F44"/>
  <c r="F43" s="1"/>
  <c r="H41"/>
  <c r="G41"/>
  <c r="F41"/>
  <c r="H39"/>
  <c r="G39"/>
  <c r="F39"/>
  <c r="H35"/>
  <c r="G35"/>
  <c r="F35"/>
  <c r="H33"/>
  <c r="G33"/>
  <c r="F33"/>
  <c r="H30"/>
  <c r="G30"/>
  <c r="F30"/>
  <c r="H28"/>
  <c r="G28"/>
  <c r="F28"/>
  <c r="H24"/>
  <c r="G24"/>
  <c r="F24"/>
  <c r="H21"/>
  <c r="G21"/>
  <c r="F21"/>
  <c r="H12"/>
  <c r="H11" s="1"/>
  <c r="H10" s="1"/>
  <c r="G12"/>
  <c r="G11" s="1"/>
  <c r="G10" s="1"/>
  <c r="F12"/>
  <c r="F11" s="1"/>
  <c r="F10" s="1"/>
  <c r="H16"/>
  <c r="H15" s="1"/>
  <c r="H14" s="1"/>
  <c r="G16"/>
  <c r="G15" s="1"/>
  <c r="G14" s="1"/>
  <c r="F16"/>
  <c r="F15" s="1"/>
  <c r="F14" s="1"/>
  <c r="F334" l="1"/>
  <c r="F335"/>
  <c r="G335"/>
  <c r="G334" s="1"/>
  <c r="H335"/>
  <c r="H334" s="1"/>
  <c r="G136"/>
  <c r="F136"/>
  <c r="F327"/>
  <c r="F292"/>
  <c r="G362"/>
  <c r="G445"/>
  <c r="G440" s="1"/>
  <c r="G435" s="1"/>
  <c r="G434" s="1"/>
  <c r="H276"/>
  <c r="F281"/>
  <c r="H281"/>
  <c r="H362"/>
  <c r="F307"/>
  <c r="F302" s="1"/>
  <c r="H392"/>
  <c r="F320"/>
  <c r="G204"/>
  <c r="F264"/>
  <c r="F276"/>
  <c r="G292"/>
  <c r="G281"/>
  <c r="F38"/>
  <c r="F23" s="1"/>
  <c r="F20" s="1"/>
  <c r="G320"/>
  <c r="G315" s="1"/>
  <c r="G314" s="1"/>
  <c r="F342"/>
  <c r="G264"/>
  <c r="G165"/>
  <c r="G164" s="1"/>
  <c r="G276"/>
  <c r="H292"/>
  <c r="F236"/>
  <c r="F255"/>
  <c r="G255"/>
  <c r="G392"/>
  <c r="G377" s="1"/>
  <c r="G370" s="1"/>
  <c r="G369" s="1"/>
  <c r="H38"/>
  <c r="H23" s="1"/>
  <c r="H20" s="1"/>
  <c r="H122"/>
  <c r="H118" s="1"/>
  <c r="G145"/>
  <c r="F204"/>
  <c r="G199"/>
  <c r="H342"/>
  <c r="H85"/>
  <c r="H74" s="1"/>
  <c r="F231"/>
  <c r="G194"/>
  <c r="G38"/>
  <c r="G23" s="1"/>
  <c r="G20" s="1"/>
  <c r="H377"/>
  <c r="H370" s="1"/>
  <c r="H369" s="1"/>
  <c r="H407"/>
  <c r="H406" s="1"/>
  <c r="H204"/>
  <c r="H353"/>
  <c r="H352" s="1"/>
  <c r="H351" s="1"/>
  <c r="G231"/>
  <c r="H231"/>
  <c r="F224"/>
  <c r="F460"/>
  <c r="F459" s="1"/>
  <c r="G110"/>
  <c r="G100" s="1"/>
  <c r="F122"/>
  <c r="F118" s="1"/>
  <c r="H320"/>
  <c r="H315" s="1"/>
  <c r="H314" s="1"/>
  <c r="F407"/>
  <c r="F406" s="1"/>
  <c r="G186"/>
  <c r="H307"/>
  <c r="H302" s="1"/>
  <c r="F392"/>
  <c r="F377" s="1"/>
  <c r="F370" s="1"/>
  <c r="F369" s="1"/>
  <c r="F445"/>
  <c r="F440" s="1"/>
  <c r="F435" s="1"/>
  <c r="F434" s="1"/>
  <c r="F165"/>
  <c r="F164" s="1"/>
  <c r="H181"/>
  <c r="H180" s="1"/>
  <c r="G224"/>
  <c r="H255"/>
  <c r="G269"/>
  <c r="G342"/>
  <c r="H421"/>
  <c r="H418" s="1"/>
  <c r="H453"/>
  <c r="H452" s="1"/>
  <c r="G460"/>
  <c r="G459" s="1"/>
  <c r="G353"/>
  <c r="G352" s="1"/>
  <c r="G351" s="1"/>
  <c r="G181"/>
  <c r="G180" s="1"/>
  <c r="H264"/>
  <c r="H445"/>
  <c r="H440" s="1"/>
  <c r="H435" s="1"/>
  <c r="H434" s="1"/>
  <c r="G421"/>
  <c r="G418" s="1"/>
  <c r="G453"/>
  <c r="G452" s="1"/>
  <c r="F353"/>
  <c r="F351" s="1"/>
  <c r="H199"/>
  <c r="F85"/>
  <c r="F74" s="1"/>
  <c r="H154"/>
  <c r="H150" s="1"/>
  <c r="F181"/>
  <c r="F180" s="1"/>
  <c r="G307"/>
  <c r="G302" s="1"/>
  <c r="F110"/>
  <c r="F100" s="1"/>
  <c r="H110"/>
  <c r="H100" s="1"/>
  <c r="F186"/>
  <c r="H186"/>
  <c r="G122"/>
  <c r="G118" s="1"/>
  <c r="F421"/>
  <c r="F418" s="1"/>
  <c r="F199"/>
  <c r="F145"/>
  <c r="H145"/>
  <c r="G407"/>
  <c r="G406" s="1"/>
  <c r="F174"/>
  <c r="H174"/>
  <c r="G174"/>
  <c r="H460"/>
  <c r="H459" s="1"/>
  <c r="H165"/>
  <c r="H164" s="1"/>
  <c r="G85"/>
  <c r="G74" s="1"/>
  <c r="F47"/>
  <c r="F46" s="1"/>
  <c r="H47"/>
  <c r="H46" s="1"/>
  <c r="G47"/>
  <c r="G46" s="1"/>
  <c r="H224"/>
  <c r="G236"/>
  <c r="F194"/>
  <c r="H194"/>
  <c r="F362"/>
  <c r="F453"/>
  <c r="F452" s="1"/>
  <c r="F154"/>
  <c r="F150" s="1"/>
  <c r="H236"/>
  <c r="F269"/>
  <c r="H269"/>
  <c r="G154"/>
  <c r="G150" s="1"/>
  <c r="F249" l="1"/>
  <c r="F248" s="1"/>
  <c r="F247" s="1"/>
  <c r="H401"/>
  <c r="F315"/>
  <c r="F314" s="1"/>
  <c r="F301" s="1"/>
  <c r="H249"/>
  <c r="H248" s="1"/>
  <c r="H247" s="1"/>
  <c r="H64"/>
  <c r="H9" s="1"/>
  <c r="F163"/>
  <c r="F64"/>
  <c r="F9" s="1"/>
  <c r="G249"/>
  <c r="G248" s="1"/>
  <c r="G247" s="1"/>
  <c r="G350"/>
  <c r="F193"/>
  <c r="H350"/>
  <c r="G219"/>
  <c r="G218" s="1"/>
  <c r="G217" s="1"/>
  <c r="G163"/>
  <c r="G401"/>
  <c r="F133"/>
  <c r="F117" s="1"/>
  <c r="G301"/>
  <c r="G133"/>
  <c r="G117" s="1"/>
  <c r="H133"/>
  <c r="H117" s="1"/>
  <c r="G193"/>
  <c r="G179" s="1"/>
  <c r="F401"/>
  <c r="H163"/>
  <c r="F219"/>
  <c r="F218" s="1"/>
  <c r="F217" s="1"/>
  <c r="H301"/>
  <c r="H193"/>
  <c r="H179" s="1"/>
  <c r="H219"/>
  <c r="H218" s="1"/>
  <c r="H217" s="1"/>
  <c r="F350"/>
  <c r="F179"/>
  <c r="G64"/>
  <c r="G9" s="1"/>
  <c r="G162" l="1"/>
  <c r="G216"/>
  <c r="G465" s="1"/>
  <c r="H162"/>
  <c r="F162"/>
  <c r="H216"/>
  <c r="H465" s="1"/>
  <c r="F216"/>
  <c r="F465" l="1"/>
</calcChain>
</file>

<file path=xl/sharedStrings.xml><?xml version="1.0" encoding="utf-8"?>
<sst xmlns="http://schemas.openxmlformats.org/spreadsheetml/2006/main" count="1975" uniqueCount="378">
  <si>
    <t>Наименование</t>
  </si>
  <si>
    <t>Раздел</t>
  </si>
  <si>
    <t>Подраздел</t>
  </si>
  <si>
    <t>Целевая статья расходов</t>
  </si>
  <si>
    <t>ОБЩЕГОСУДАРСТВЕННЫЕ ВОПРОСЫ</t>
  </si>
  <si>
    <t>Функционирование законодательных (представительных) органов 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</si>
  <si>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</si>
  <si>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</si>
  <si>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ОХРАНА ОКРУЖАЮЩЕЙ СРЕДЫ</t>
  </si>
  <si>
    <t>Охрана объектов растительного и животного мира  и среды их обитания</t>
  </si>
  <si>
    <t>ОБРАЗОВАНИЕ</t>
  </si>
  <si>
    <t>Дошкольное  образование</t>
  </si>
  <si>
    <t>Общее образование</t>
  </si>
  <si>
    <t xml:space="preserve">Культура </t>
  </si>
  <si>
    <t>СОЦИАЛЬНАЯ   ПОЛИТИКА</t>
  </si>
  <si>
    <t>Социальное обеспечение населения</t>
  </si>
  <si>
    <t>Охрана семьи и детства</t>
  </si>
  <si>
    <t>ИТОГО</t>
  </si>
  <si>
    <t>01</t>
  </si>
  <si>
    <t>03</t>
  </si>
  <si>
    <t>04</t>
  </si>
  <si>
    <t>06</t>
  </si>
  <si>
    <t>07</t>
  </si>
  <si>
    <t>08</t>
  </si>
  <si>
    <t>09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</si>
  <si>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</si>
  <si>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</si>
  <si>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</si>
  <si>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10</t>
  </si>
  <si>
    <t>НАЦИОНАЛЬНАЯ ЭКОНОМИКА</t>
  </si>
  <si>
    <t>13</t>
  </si>
  <si>
    <t>11</t>
  </si>
  <si>
    <t xml:space="preserve">ФИЗИЧЕСКАЯ КУЛЬТУРА И СПОРТ </t>
  </si>
  <si>
    <t>Физическая культура</t>
  </si>
  <si>
    <t xml:space="preserve">Другие вопросы в области национальной экономики </t>
  </si>
  <si>
    <t>12</t>
  </si>
  <si>
    <t>СРЕДСТВА МАССОВОЙ ИНФОРМАЦИИ</t>
  </si>
  <si>
    <t>Периодическая печать и издательства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</si>
  <si>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</si>
  <si>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</si>
  <si>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</si>
  <si>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 xml:space="preserve">ЖИЛИЩНО-КОММУНАЛЬНОЕ ХОЗЯЙСТВО </t>
  </si>
  <si>
    <t>05</t>
  </si>
  <si>
    <t>Коммунальное хозяйство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</si>
  <si>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</si>
  <si>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</si>
  <si>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</si>
  <si>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</si>
  <si>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</si>
  <si>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</si>
  <si>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</si>
  <si>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</si>
  <si>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600</t>
  </si>
  <si>
    <t>КУЛЬТУРА,  КИНЕМАТОГРАФИЯ</t>
  </si>
  <si>
    <t>Непрограммные направления обеспечения деятельности органов местного самоуправления</t>
  </si>
  <si>
    <t>Непрограммные расходы  органов  местного самоуправления</t>
  </si>
  <si>
    <t>Непрограммные расходы  органов местного самоуправления</t>
  </si>
  <si>
    <t>Центральный аппарат</t>
  </si>
  <si>
    <t>Уплата налогов и сборов органами государственной власти и казенными учреждениями</t>
  </si>
  <si>
    <t>Руководитель контрольно-счетной палаты</t>
  </si>
  <si>
    <t>Резервные фонды местных администраций</t>
  </si>
  <si>
    <t>Мероприятия на выполнение других обязательств государства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</si>
  <si>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</si>
  <si>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Природоохранные мероприятия</t>
  </si>
  <si>
    <t>Обеспечение деятельности казенных учреждений</t>
  </si>
  <si>
    <t>Доплаты к пенсии государственных служащих субъектов РФ и муниципальных служащих</t>
  </si>
  <si>
    <t xml:space="preserve">Обеспечение деятельности автономных учреждений </t>
  </si>
  <si>
    <t>Обеспечение деятельности  казенных учреждений. Детские дошкольные учреждения</t>
  </si>
  <si>
    <t>Обеспечение деятельности  казенных учреждений. Школы</t>
  </si>
  <si>
    <t>Мероприятия по содержанию межпоселковых дорог</t>
  </si>
  <si>
    <t>Глава муниципального образования</t>
  </si>
  <si>
    <t>Мероприятия по землеустройству и землепользованию</t>
  </si>
  <si>
    <t>500</t>
  </si>
  <si>
    <t>Межбюджетные трансферты</t>
  </si>
  <si>
    <t>90 0 00 00000</t>
  </si>
  <si>
    <t>99 0 00 00000</t>
  </si>
  <si>
    <t>06 0 00 00000</t>
  </si>
  <si>
    <t>08 0 00 00000</t>
  </si>
  <si>
    <t>03 0 00 00000</t>
  </si>
  <si>
    <t>05 0 00 00000</t>
  </si>
  <si>
    <t>02 0 00 00000</t>
  </si>
  <si>
    <t>04 0 00 00000</t>
  </si>
  <si>
    <t>90 0 00 00010</t>
  </si>
  <si>
    <t>99 0 00 80140</t>
  </si>
  <si>
    <t>90 0 00 00030</t>
  </si>
  <si>
    <t>90 0 00 70010</t>
  </si>
  <si>
    <t>90 0 00 70020</t>
  </si>
  <si>
    <t>90 0 00 70030</t>
  </si>
  <si>
    <t>90 0 00 70040</t>
  </si>
  <si>
    <t>90 0 00 00070</t>
  </si>
  <si>
    <t>90 0 00 70820</t>
  </si>
  <si>
    <t>90 0 00 70830</t>
  </si>
  <si>
    <t>99 0 00 82000</t>
  </si>
  <si>
    <t>99 0 00 00590</t>
  </si>
  <si>
    <t>99 0 00 20010</t>
  </si>
  <si>
    <t>99 0 00 20030</t>
  </si>
  <si>
    <t>03 0 00 20040</t>
  </si>
  <si>
    <t>99 0 00 20160</t>
  </si>
  <si>
    <t>05 0 00 20160</t>
  </si>
  <si>
    <t>99 0 00 20070</t>
  </si>
  <si>
    <t>99 0 00 20320</t>
  </si>
  <si>
    <t>99 0 00 70510</t>
  </si>
  <si>
    <t>99 0 00 20080</t>
  </si>
  <si>
    <t>02 0 00 20140</t>
  </si>
  <si>
    <t>04 0 00 20100</t>
  </si>
  <si>
    <t>99 0 00 20110</t>
  </si>
  <si>
    <t>99 0 00 10270</t>
  </si>
  <si>
    <t>99 0 00 70420</t>
  </si>
  <si>
    <t>99 0 00 70450</t>
  </si>
  <si>
    <t>99 0 00 70530</t>
  </si>
  <si>
    <t>99 0 00 70340</t>
  </si>
  <si>
    <t>99 0 00 70400</t>
  </si>
  <si>
    <t>99 0 00 70410</t>
  </si>
  <si>
    <t>99 0 00 60070</t>
  </si>
  <si>
    <t>Другие вопросы в области социальной политики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</si>
  <si>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</si>
  <si>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Дорожное хозяйство(дорожные фонды)</t>
  </si>
  <si>
    <t xml:space="preserve">Молодежная политика </t>
  </si>
  <si>
    <t>10 0 00 00000</t>
  </si>
  <si>
    <t>Дополнительное образование детей</t>
  </si>
  <si>
    <t>Группа вида расходов</t>
  </si>
  <si>
    <t>Транспорт</t>
  </si>
  <si>
    <t>Обеспечение деятельности  казенных учреждений дополнительного образования ДШИ</t>
  </si>
  <si>
    <t>Сумма</t>
  </si>
  <si>
    <t>Функционирование высшего должностного лица субъекта Российской Федерации  и муниципального образования</t>
  </si>
  <si>
    <t xml:space="preserve">Субвенция на осуществление государственных полномочий Волгоградской области по хранению, комплектованию, учету и использованию архивных документов  и архивных фондов, отнесенных к составу архивного фонда Волгоградской области </t>
  </si>
  <si>
    <t>Субвенция на организацию и осуществление  деятельности  по опеке и попечительству</t>
  </si>
  <si>
    <t xml:space="preserve">Субвенция на создание, исполнение функций и обеспечение деятельности  муниципальных комиссий по делам несовершеннолетних и защите их прав </t>
  </si>
  <si>
    <t>Субвенция на оплату жилого помещения и отдельных видов коммунальных услуг, предоставляемых педагогическим работникам образовательных организаций, проживающим в Волгоградской области и работающим в сельских населенных пунктах, рабочих поселках (поселках городского типа) на территории Волгоградской области</t>
  </si>
  <si>
    <t>Субвенция на выплату компенсации части родительской платы за присмотр и уход за детьми в  образовательных организациях, реализующих образовательную программу дошкольного образования</t>
  </si>
  <si>
    <t>Субвенция на вознаграждение за труд,  приемным родителям (патронатному воспитателю) и предоставление им мер социальной поддержки</t>
  </si>
  <si>
    <t>Субвенция на предоставление мер социальной поддержки по оплате жилого помещения и коммунальных услуг специалистам учреждений культуры (библиотек, музеев, учреждений клубного типа) и учреждений кинематографии, работающим и проживающим в сельской местности, рабочих поселках (поселках городского типа) на территории Волгоградской области</t>
  </si>
  <si>
    <t>Субсидия бюджетам муниципальных образований для решения отдельных вопросов местного значения в сфере дополнительного образования детей способствующих финансовой грамотности</t>
  </si>
  <si>
    <t>Обеспечение деятельности  казенных учреждений. Дополнительное образование</t>
  </si>
  <si>
    <t>МКУ "ГАРАНТ"                      Межпоселенческие перевозки</t>
  </si>
  <si>
    <t>11 0 00 20220</t>
  </si>
  <si>
    <t>11 0 00 00000</t>
  </si>
  <si>
    <t>Обеспечение деятельности казенных учреждений. СЕРАФИМОВИЧСКИЙ РАЙОННЫЙ ЦЕНТР КУЛЬТУРЫ</t>
  </si>
  <si>
    <t>Обеспечение деятельности казенных учреждений. МУЗЕЙ</t>
  </si>
  <si>
    <t>06 0 00 20190</t>
  </si>
  <si>
    <t>08 0 00 20200</t>
  </si>
  <si>
    <t xml:space="preserve">10 0 00 20210 </t>
  </si>
  <si>
    <t>10 0 00 20210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</si>
  <si>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</si>
  <si>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</si>
  <si>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образование"</t>
  </si>
  <si>
    <t>Сельское хозяйство и рыболовство</t>
  </si>
  <si>
    <t>МЕЖБЮДЖЕТНЫЕ ТРАНСФЕРТЫ ОБЩЕГО ХАРАКТЕРА БЮДЖЕТАМ БЮДЖЕТНОЙ СИСТЕМЫ РОССИЙСКОЙ ФЕДЕРАЦИИ</t>
  </si>
  <si>
    <t>12 0 00 00000</t>
  </si>
  <si>
    <t>12 0 00 20230</t>
  </si>
  <si>
    <t>Условно-утвержденные расходы</t>
  </si>
  <si>
    <t>99 0 00 87000</t>
  </si>
  <si>
    <t>Субвенция на предоставление  гражданам субсидий  на оплату жилого помещения и коммунальных услуг в соответствии с Законом Волгоградской области от 12 декабря 2005г. № 1145-ОД "О наделении органов местного самоуправления муниципальных районов и городских округов государственными полномочиями Волгоградской области по оказанию мер социальной поддержки населению по оплате жилого помещения и коммунальных услуг"</t>
  </si>
  <si>
    <t>Субвенция на осуществление образовательного процесса по реализации образовательных программ дошкольного образования муниципальными  дошкольными образовательными организациями</t>
  </si>
  <si>
    <t>Субвенция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</si>
  <si>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Субвенция на осуществление образовательного процесса по реализации образовательных программ дошкольного образования муниципальными   общеобразовательными организациями</t>
  </si>
  <si>
    <t>99 0 00 71150</t>
  </si>
  <si>
    <t>Прочие межбюджетные трансферты общего характера</t>
  </si>
  <si>
    <t>Обеспечение деятельности финансовых органов за счет  средств  бюджетов поселений переданных бюджету района в соответствии с заключенными соглашениями</t>
  </si>
  <si>
    <t>Обеспечение деятельности  органов финансового надзора за счет  средств бюджетов поселений переданных бюджету района в соответствии с заключенными соглашениями</t>
  </si>
  <si>
    <t>Субвенция на осуществление образовательного процесса муниципальными дошкольными образовательными организациями на оплату труда и начислений на оплату труда педагогических работников</t>
  </si>
  <si>
    <t>Субвенция на осуществление образовательного процесса муниципальными дошкольными образовательными организациями на оплату труда и начислений на оплату труда прочих работников</t>
  </si>
  <si>
    <t>Субвенция на осуществление образовательного процесса муниципальными дошкольными образовательными организациями на расходы на осуществление воспитательного процесса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</si>
  <si>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на оплату труда и начислений на оплату труда педагогических работников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</si>
  <si>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на оплату труда и начислений на оплату труда прочих работников</t>
  </si>
  <si>
    <t>Субвенция на осуществление образовательного процесса муниципальными общеобразовательными организациями на оплату труда и начислений на оплату труда педагогических работников</t>
  </si>
  <si>
    <t>Субвенция на осуществление образовательного процесса муниципальными общеобразовательными организациями на оплату труда и начислений на оплату труда прочих работников</t>
  </si>
  <si>
    <t>Субвенция на осуществление образовательного процесса муниципальными общеобразовательными организациями на расходы на осуществление учебного процесса</t>
  </si>
  <si>
    <t>Другие вопросы в области образования</t>
  </si>
  <si>
    <t>Обеспечение деятельности  казенных учреждений</t>
  </si>
  <si>
    <t>Обеспечение деятельности  казенных учреждений  МКУ "МЕЖОТРАСЛЕВАЯ  ЦЕНТРАЛИЗОВАННАЯ  БУХГАЛТЕРИЯ"</t>
  </si>
  <si>
    <t xml:space="preserve">Субвенция  на осуществление государственных полномочий Волгоградской области по организационному обеспечению деятельности территорильных административных комиссий </t>
  </si>
  <si>
    <t>Субвенции на осуществление переданных органам местного самоуправления полномочий Российской Федерации на государственную регистрацию актов гражданского состояния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</si>
  <si>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  на обеспечение  учебного процесса</t>
  </si>
  <si>
    <t>99 0 00 S1740</t>
  </si>
  <si>
    <t>Благоустройство</t>
  </si>
  <si>
    <t>80 0 00 70840</t>
  </si>
  <si>
    <t>99 0 00 S1930</t>
  </si>
  <si>
    <t>Судебная система</t>
  </si>
  <si>
    <t>99 0 00 70270</t>
  </si>
  <si>
    <t>Софинансирование за счет средств бюджета Серафимовичского муниципального района на субсидию бюджетам муниципальных образований для решения отдельных вопросов местного значения в сфере дополнительного образования детей способствующих финансовой грамотности</t>
  </si>
  <si>
    <t>Софинансирование за счет средств бюджета Серафимовичского муниципального района субсидии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</si>
  <si>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Субсидия на софинансирование расходных обязательств, возникающих в связи с доведением до сведения жителей муниципального района официальной информации о социально-экономическом и культурном развитии муниципального района, о развитии его общественной инфраструктуры и иной официальной информации</t>
  </si>
  <si>
    <t>Субсидия на реализацию мероприятий в сфере дорожной деятельности</t>
  </si>
  <si>
    <t xml:space="preserve"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Федерациина </t>
  </si>
  <si>
    <t>Субвенция на компенсацию (возмещение) выпадающих доходов ресурсоснабжающих организаций, связанных с применением льготных тарифов  на коммунальные ресурсы (услуги) и техническую воду, поставляемые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</si>
  <si>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</si>
  <si>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</si>
  <si>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Софинансирование субсидии на реализацию мероприятий, связанных с организацией освещения улично- дорожной сети населенных пунктов</t>
  </si>
  <si>
    <t>14 0 00 S 1970</t>
  </si>
  <si>
    <t>Софинансирование субсидии на содержание объектов благоустройства</t>
  </si>
  <si>
    <t>99 0 00 S2270</t>
  </si>
  <si>
    <t xml:space="preserve">                                                                                                                  </t>
  </si>
  <si>
    <t>Субвенция по обеспечению жилыми помещениями детей-сирот и детей, оставшихся без попечения родителей</t>
  </si>
  <si>
    <t>59 1 01 72300</t>
  </si>
  <si>
    <t>2025 год</t>
  </si>
  <si>
    <t xml:space="preserve">Мероприятия по муниципальной программе "Противодействие коррупции в Серафимовичском муниципальном районе Волгоградской области  на 2023-2025 годы."                            </t>
  </si>
  <si>
    <t xml:space="preserve">Муниципаьная  программа "Развитие муниципальной службы в администрации Серафимовичского муниципального района" на 2023-2025 годы. </t>
  </si>
  <si>
    <t xml:space="preserve">Мероприятия по муниципальной программе "Развитие муниципальной службы в администрации Серафимовичского муниципального района" на 2023-2025годы. </t>
  </si>
  <si>
    <t xml:space="preserve"> Мероприятия по муниципальной  программе "Развитие и поддержка малого и среднего предпринимательства Серафимовичского муниципального района на 2023-2025годы."</t>
  </si>
  <si>
    <t>Муниципальная  программа "Развитие и поддержка малого и среднего предпринимательства Серафимовичского муниципального района на 2023-2025годы."</t>
  </si>
  <si>
    <t>Мероприятия по муниципальной  программе "Развитие физической культуры и спорта в Серафимовичском муниципальном районе на 2023-2025 годы."</t>
  </si>
  <si>
    <t>Субсидия бюджетам муниципальных образований Волгоградской области на реализацию мероприятий, связанных с организацией освещения улично- дорожной сети населенных пунктов</t>
  </si>
  <si>
    <t>Софинансирование субсидии  на  обеспечение сбалансированности местных бюджетов бюджетам муниципальных образований Волгоградской области</t>
  </si>
  <si>
    <t>Субсидия  на  обеспечение сбалансированности местных бюджетов бюджетам муниципальных образований Волгоградской области</t>
  </si>
  <si>
    <t>Мероприятия по муниципальной  программе «Профилактика  правонарушений в Серафимовичском районе  Волгоградской области на 2023-2025г.г.»</t>
  </si>
  <si>
    <t>Муниципальная  программа "Этносоциальное развитие населения и поддержка государственной службы казачьих обществ  Серафимовичского муниципального района  на 2023-2025гг."</t>
  </si>
  <si>
    <t>Мероприятия по муниципальной программа "Этносоциальное развитие населения и поддержка государственной службы казачьих обществ Серафимовичского муниципального района  на 2023-2025гг."</t>
  </si>
  <si>
    <t>Муниципальная  программа "Развитие физической культуры и спорта в Серафимовичском муниципальном районе на 2023-2025 годы."</t>
  </si>
  <si>
    <t>Субвенция наосуществление государственных полномочий по предоставлению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лицам, потерявшим в период обучения обоих родителей или единственного родителя.</t>
  </si>
  <si>
    <t>Субвенции на осуществление полномочий Волгоградской области переданных органам местного самоуправления в области  обращения с животными в части реализации мероприятий при осуществлении деятельности по обращению с животными без владельцев</t>
  </si>
  <si>
    <t>99 0 00 72370</t>
  </si>
  <si>
    <t>Субвенция бюджетам муниципальных районов и городских округов Волгоградской области на осуществление органми местного самоуправления Волгоградской области государственных полномочий по увековечиванию памяти погибших при защите Отечества на территории Волгоградской области</t>
  </si>
  <si>
    <t>50 2 06 L5990</t>
  </si>
  <si>
    <t>54 5 01 S1771</t>
  </si>
  <si>
    <t>Иные межбюджетные трансферты на реализацию проектов местных инициатив Бобровского поселения</t>
  </si>
  <si>
    <t>54 5 01 S1772</t>
  </si>
  <si>
    <t>54 5 01 S1777</t>
  </si>
  <si>
    <t>Другие вопросы в области жилищно-коммунального хозяйства</t>
  </si>
  <si>
    <t>Иные межбюджетные трансферты на реализацию проектов местных инициатив Отрожкинского сельского поселения</t>
  </si>
  <si>
    <t>54 5 01 S1775</t>
  </si>
  <si>
    <t>54 5 01 S1773</t>
  </si>
  <si>
    <t>54 5 01 S1774</t>
  </si>
  <si>
    <t>Иные межбюджетные трансферты на реализацию проектов местных инициатив Пронинского поселения</t>
  </si>
  <si>
    <t>Обеспечение деятельности казенных учреждений.БИБЛИОТЕКА</t>
  </si>
  <si>
    <t>Субвенция на финансовое обеспечение отдельных государственных полномочий Волгоградской области по обеспечению 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</si>
  <si>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Межбюджентные трансферты на обеспечение социальными гарантиями молодых специалистов, работающих в муниципальных учреждениях, расположенных в сельских поселениях и рабочих поселках</t>
  </si>
  <si>
    <t>14 0 00 S1970</t>
  </si>
  <si>
    <t>Иные межбюджетные трансферты на реализацию проектов местных инициатив Усть-Хоперского поселения</t>
  </si>
  <si>
    <t>Иные межбюджетные трансферты на реализацию проектов местных инициатив Городского  поселения</t>
  </si>
  <si>
    <t>Иные межбюджетные трансферты на реализацию проектов местных инициатив Среднецарицынского поселения</t>
  </si>
  <si>
    <t>Иные межбюджетные трансферты на реализацию проектов местных инициатив Буерак-Поповского сельского поселения</t>
  </si>
  <si>
    <t>54 5 01 S1776</t>
  </si>
  <si>
    <t>54 5 01 S1778</t>
  </si>
  <si>
    <t>Иные межбюджетные трансферты на реализацию проектов местных инициатив Зимняцкого сельского поселения</t>
  </si>
  <si>
    <t>90 0 00 71150</t>
  </si>
  <si>
    <t xml:space="preserve">Муниципальная  программа "Противодействие коррупции в Серафимовичском муниципальном районе Волгоградской области на 2023-2025 годы."                            </t>
  </si>
  <si>
    <t>Муниципальная  программа «Профилактика  правонарушений в Серафимовичском муниципальном районе  Волгоградской области на 2023-2025г.г.»</t>
  </si>
  <si>
    <t>Расходы на  обеспечение исполнения муниципального социального заказа на оказание муниципальных услуг в социальной сфере в соответствии с социальными сертификатами</t>
  </si>
  <si>
    <t xml:space="preserve">Мероприятия по муниципальной  программе "По противодействию незаконному обороту наркотических средств и их прекурсоров и профилактике этого оборота на территории Серафимовичского муниципального района на 2024-2026гг."                           </t>
  </si>
  <si>
    <t xml:space="preserve">Муниципальная  программа "По противодействию незаконному обороту наркотических средств и их прекурсоров и профилактике этого оборота на территории Серафимовичского муниципального района на 2024-2026гг."                           </t>
  </si>
  <si>
    <t>Проведение мероприятий в области молодежной политики</t>
  </si>
  <si>
    <t>2026 год</t>
  </si>
  <si>
    <t>13 0 00 00000</t>
  </si>
  <si>
    <t>13 1 00 00000</t>
  </si>
  <si>
    <t>13 1 00 00600</t>
  </si>
  <si>
    <t>13 1 00 80140</t>
  </si>
  <si>
    <t>Профессиональная подготовка, переподготовка и повышение квалификации</t>
  </si>
  <si>
    <t>13 0 00 71492</t>
  </si>
  <si>
    <t>13 2 00 00000</t>
  </si>
  <si>
    <t>13 2 00 00610</t>
  </si>
  <si>
    <t>13 2 00 80140</t>
  </si>
  <si>
    <t>13 3 00 00000</t>
  </si>
  <si>
    <t>13 3 00 00620</t>
  </si>
  <si>
    <t>13 1 00 70350</t>
  </si>
  <si>
    <t>13 1 00 70351</t>
  </si>
  <si>
    <t>13 1 00 70352</t>
  </si>
  <si>
    <t>13 1 00 70353</t>
  </si>
  <si>
    <t>13 1 00 71490</t>
  </si>
  <si>
    <t>13 1 00 71491</t>
  </si>
  <si>
    <t>13 1 00 71492</t>
  </si>
  <si>
    <t>13 1 00 71493</t>
  </si>
  <si>
    <t>13 2 00 70360</t>
  </si>
  <si>
    <t>13 2 00 70361</t>
  </si>
  <si>
    <t>13 2 00 70362</t>
  </si>
  <si>
    <t>13 2 00 73370</t>
  </si>
  <si>
    <t>13 2 00 70870</t>
  </si>
  <si>
    <t>Подпрограмма "Другие вопросы в области образования"</t>
  </si>
  <si>
    <t>13 4 00 00000</t>
  </si>
  <si>
    <t>13 4 00 S0390</t>
  </si>
  <si>
    <t>13 2 03 L3040</t>
  </si>
  <si>
    <t>13 2 02 L7500</t>
  </si>
  <si>
    <t>13 2 01 S1770</t>
  </si>
  <si>
    <t>13 3 00 60090</t>
  </si>
  <si>
    <t>13 3 00 72620</t>
  </si>
  <si>
    <t>13 3 00 S1170</t>
  </si>
  <si>
    <t>13 2 00 70363</t>
  </si>
  <si>
    <t>11 0 00 00650</t>
  </si>
  <si>
    <t>11 0 00 80140</t>
  </si>
  <si>
    <t>11 0 00 00640</t>
  </si>
  <si>
    <t>11 0 00 00660</t>
  </si>
  <si>
    <t>11 0 00 00670</t>
  </si>
  <si>
    <t>Субвенция на осуществление органами местного самоуправления Волгоградской области государственных полномочий по контролю за проведением поисковой работы на территории Волгоградской области.</t>
  </si>
  <si>
    <t xml:space="preserve">Муниципральная программа Серафимовичского муниципального района "Развитие образования" </t>
  </si>
  <si>
    <t>Муниципальная программа "Развитие культуры и туризма в Серафимовичском муниципальном районе"</t>
  </si>
  <si>
    <t>Мероприятия по муниципальной программе "Развитие культуры и туризма в Серафимовичском муниципальном районе"</t>
  </si>
  <si>
    <t xml:space="preserve"> Муниципальная программа "Развитие культуры и туризма в Серафимовичском муниципальном  районе" </t>
  </si>
  <si>
    <t>Муниципальная  программа Серафимовичского муниципального района"Развитие сельского хозяйства и регулирования рынков сельскохозяйственной продукции, сырья и продовольствия"</t>
  </si>
  <si>
    <t>Мероприятия по муниципальной программе"Развитие сельского хозяйства и регулирования рынков сельскохозяйственной продукции, сырья и продовольствия"</t>
  </si>
  <si>
    <t xml:space="preserve">Муниципальная программа Серафимовичского муниципального района "Развитие образования" </t>
  </si>
  <si>
    <t>65 0 Я4 5120</t>
  </si>
  <si>
    <t>65 0 Я3 59320</t>
  </si>
  <si>
    <t>64 0 Э1 L5110</t>
  </si>
  <si>
    <t>15 0 00 00000</t>
  </si>
  <si>
    <t>15 0 Э2 L5765</t>
  </si>
  <si>
    <t>Предоставление субсидий бюджетным, автономным учреждениям и иным некоммерческим организациям</t>
  </si>
  <si>
    <t>13 1 00 71150</t>
  </si>
  <si>
    <t>Резервный фонд Администрации Волгоградской области</t>
  </si>
  <si>
    <t>99 0 00 80670</t>
  </si>
  <si>
    <t>13 2 00 71150</t>
  </si>
  <si>
    <t>Софинансирование за счет средств районного бюджетаСубсидия на реализацию мероприятий по по модернизации школьных систем образования оснащение отремонтированных зданий (обособленных помещений) государственных и муниципальных общеобразовательных организаций средствами обучения и воспитания</t>
  </si>
  <si>
    <t>Субсидия на реализацию мероприятий по по модернизации школьных систем образования оснащение отремонтированных зданий (обособленных помещений) государственных и муниципальных общеобразовательных организаций средствами обучения и воспитания</t>
  </si>
  <si>
    <t>13 2 Э1 L7502</t>
  </si>
  <si>
    <t>13 2 Э1 L7501</t>
  </si>
  <si>
    <t>Иные межбюджетные трансферты на обеспечение выплат ежемесячного вознаграждения за классное руководство педагогическим работникам муниципальных общеобразовательных организаций Волгоградской области</t>
  </si>
  <si>
    <t>11 0 00 71150</t>
  </si>
  <si>
    <t>13 4 EВ 51790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</si>
  <si>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Волгоградской области</t>
  </si>
  <si>
    <t>Субсидия  на  обеспечение сбалансированности местных бюджетов бюджетам муниципальных образований Волгоградской области, в том числе:</t>
  </si>
  <si>
    <t>Иные межбюджетные трансферты  на  обеспечение сбалансированности местных бюджетов бюджетам муниципальных образований Волгоградской области</t>
  </si>
  <si>
    <t>Софинансирование иных межбюджетных трансфертов  на  обеспечение сбалансированности местных бюджетов бюджетам муниципальных образований Волгоградской области</t>
  </si>
  <si>
    <t>Организация и содержание мест захоронения, в том числе:</t>
  </si>
  <si>
    <t>Софинансирование расходов  на  обеспечение сбалансированности местных бюджетов бюджетам муниципальных образований Волгоградской области</t>
  </si>
  <si>
    <t>Софинансирование расходов на возмещение расходов муниципальным образованиям Волгоградской области на проведение  кадастровых работ в отношении земельных участков</t>
  </si>
  <si>
    <t>Софинансирование расходов на реализацию мероприятий в сфере дорожной деятельности</t>
  </si>
  <si>
    <t>Софинансирование расходов на проведение в 2024 году комплексных кадастровых работ</t>
  </si>
  <si>
    <t>Софинансирование из районного бюджета расходов  на обеспечение питьевым водоснабжением</t>
  </si>
  <si>
    <t>Софинансирование расходов из районного бюджета на реализацию мероприятий по благоустройству сельских территорий</t>
  </si>
  <si>
    <t>Муниципальная программа "Комплексное развитие сельских территорий Серафимовичского муниципального района Волгоградской области ", в том числе:</t>
  </si>
  <si>
    <t xml:space="preserve">Софинансирование из районного бюджета расходов  на  обеспечение сбалансированности местных бюджетов </t>
  </si>
  <si>
    <t xml:space="preserve">Расходы  на  обеспечение сбалансированности местных бюджетов </t>
  </si>
  <si>
    <t>Софинансирование за счет средств районного бюджета  на организацию бесплатного горячего питания обущающихся, получающих начальное общее образование в  муниципальных образовательных организация</t>
  </si>
  <si>
    <t>Субсидия на реализацию мероприятий по  модернизации школьных систем образования проведение работ по капитальному ремонту зданий (обособленных помещений) государственных и муниципальных общеобразовательных организаций</t>
  </si>
  <si>
    <t>Софинансирование за счет средств районного бюджета субсидии на реализацию мероприятий по по модернизации школьных систем образования проведение работ по капитальному ремонту зданий (обособленных помещений) государственных имуниципальных общеобразовательных организаций</t>
  </si>
  <si>
    <t>Субсидия из областного бюджета на реализацию проектов местных инициатив населения Волгоградской области, в том числе:</t>
  </si>
  <si>
    <t>Расходы из областного бюджета на реализацию проектов местных инициатив населения Волгоградской области</t>
  </si>
  <si>
    <t>Софинансирование из районного бюджета на реализацию проектов местных инициатив населения Волгоградской области</t>
  </si>
  <si>
    <t>Софинансирование из районного бюджета  на  обеспечение сбалансированности местных бюджетов бюджетам муниципальных образований Волгоградской области</t>
  </si>
  <si>
    <t>Софинансирование из районного бюджета  на обеспечение  бесплатным горячим питанием категорий  обущающихся по образовательным программам общего образования в муниципальных  образовательных организациях, определенных частью 2 статьи 46 Социального кодекса Волгоградской области от 31 декабря 2015г. №246-ОД</t>
  </si>
  <si>
    <t>Софинансирование за счет средств районного бюджета  для решения отдельных вопросов местного значения в сфере дополнительного образования детей в сфере управления БПЛА</t>
  </si>
  <si>
    <t>Софинансирование за счет районного бюджета  на  обеспечение сбалансированности местных бюджетов бюджетам муниципальных образований Волгоградской области</t>
  </si>
  <si>
    <t>Софинансирование за счет   районного бюджета на обеспечение сбалансированности местных бюджетов бюджетам муниципальных образований Волгоградской области</t>
  </si>
  <si>
    <t>54 5 01 S1770</t>
  </si>
  <si>
    <t>Иные межбюджетные трансферты на реализацию проектов местных, в том числе:</t>
  </si>
  <si>
    <t xml:space="preserve">Приложение № 3
к Решению  Думы Серафимовичского муниципального района №___  от _____2024 года "О внесении изменений в решение Думы Серафимовичского муниципального района  от 07.12.2023 года № 63 "О районном бюджете на 2024 год и на плановый период 2025 и 2026 годов" </t>
  </si>
  <si>
    <t>Распределение бюджетных ассигнований по разделам и подразделам, целевым статьям и группам видов расходов классификации расходов                                                                                                                                        
районного бюджета на 2024 год и на плановый период 2025 и 2026 годов</t>
  </si>
  <si>
    <t>Расходы на проведение в 2024 году комплексных кадастровых работ, в том числе:</t>
  </si>
  <si>
    <t>Субсидия на проведение в 2024 году комплексных кадастровых работ</t>
  </si>
  <si>
    <t>Расходы на реализацию мероприятий в сфере дорожной деятельности, в том числе:</t>
  </si>
  <si>
    <t>Субсидия бюджетам муниципальных образований Волгоградской области на реализацию мероприятий в сфере дорожной деятельности</t>
  </si>
  <si>
    <t>Расходы на возмещение  расходов муниципальным образованиям Волгоградской области на проведение  кадастровых работ в отношении земельных участков, в том числе:</t>
  </si>
  <si>
    <t>Субсидии бюджетам муниципальных образований Волгоградской области на возмещение  расходов муниципальным образованиям Волгоградской области на проведение  кадастровых работ в отношении земельных участков</t>
  </si>
  <si>
    <t>Расходы на реализацию мероприятий, связанных с организацией освещения улично- дорожной сети населенных пунктов, в том числе:</t>
  </si>
  <si>
    <t>Расходы на обеспечение питьевым водоснабжением, в том числе:</t>
  </si>
  <si>
    <t>Субсидия из областного бюджета бюджетам муниципальных образований Волгоградской области на обеспечение питьевым водоснабжением</t>
  </si>
  <si>
    <t>Субсидия из областного бюджета бюджетам муниципальных образований Волгоградской области на реализацию мероприятий по благоустройству сельских территорий</t>
  </si>
  <si>
    <t>Расходы на реализацию мероприятий по благоустройству сельских территорий, в том числе:</t>
  </si>
  <si>
    <t>Субсидия из областного бюджета бюджетам муниципальных образований Волгоградской области на содержание объектов благоустройства</t>
  </si>
  <si>
    <t>Расходы из областного бюджета бюджетам муниципальных образований Волгоградской области на содержание объектов благоустройства, в том числе:</t>
  </si>
  <si>
    <t>Расходы  на  обеспечение сбалансированности местных бюджетов бюджетам муниципальных образований Волгоградской области, в том числе:</t>
  </si>
  <si>
    <t>Субсидия на обеспечение  бесплатным горячим питанием категорий  обущающихся по образовательным программам общего образования в муниципальных  образовательных организациях, определенных частью 2 статьи 46 Социального кодекса Волгоградской области от 31 декабря 2015г. №246-ОД</t>
  </si>
  <si>
    <t>Расходы на обеспечение  бесплатным горячим питанием категорий  обущающихся по образовательным программам общего образования в муниципальных  образовательных организациях, определенных частью 2 статьи 46 Социального кодекса Волгоградской области от 31 декабря 2015г. №246-ОД, в том числе:</t>
  </si>
  <si>
    <t>Субсидия на софинансирование расходных обязательств муницыпальных районов Волгоградской облпсти, возникающих при реализации мероприятий по организации бесплатного горячего питания обущающихся, получающих начальное общее образование в  муниципальных образовательных организация</t>
  </si>
  <si>
    <t>Расходы на организацию бесплатного горячего питания обущающихся, получающих начальное общее образование в  муниципальных образовательных организация, в том числе:</t>
  </si>
  <si>
    <t>Расходы  на реализацию мероприятий по  модернизации школьных систем образования, в том числе:</t>
  </si>
  <si>
    <t>Субсидия бюджетам муниципальных образований для решения отдельных вопросов местного значения в сфере дополнительного образования детей в сфере управления БПЛА</t>
  </si>
  <si>
    <t>Расходы для решения отдельных вопросов местного значения в сфере дополнительного образования детей в сфере управления БПЛА, в том числе:</t>
  </si>
  <si>
    <t>Субсидия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</si>
  <si>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Расходы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области, в том числе:</t>
  </si>
  <si>
    <t>Расходы на  обеспечение сбалансированности местных бюджетов бюджетам муниципальных образований Волгоградской области, в том числе:</t>
  </si>
  <si>
    <t>Расходы муниципальных образований для решения отдельных вопросов местного значения в сфере дополнительного образования детей способствующих финансовой грамотности, в том числе:</t>
  </si>
  <si>
    <t>Расходы на  обеспечение сбалансированности местных бюджетов бюджетам муниципальных образований Волгоградской области в том числе:</t>
  </si>
  <si>
    <t xml:space="preserve">Муниципальная программа "Улучшение качества питьевого водоснабжения Серафимовичского муниципального района Волгоградской области на 2024-2025 годы " </t>
  </si>
  <si>
    <t>14 0 00 00000</t>
  </si>
  <si>
    <t>99 0 00 72420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</si>
  <si>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пономочий по решению вопросов местного значения в соответствии с заключенными соглашениями</t>
  </si>
  <si>
    <t>Субсидия на приобретение и замену оконных блоков и выполнение необходимых для этого работ в зданиях муниципальных образовательных организаций Волгоградской области</t>
  </si>
  <si>
    <t>13.2.Я1.S0980</t>
  </si>
  <si>
    <t>Субсидия на благоустройство площадок для проведения праздничных линеек и других мероприятий в муниципальных общеобразовательных организациях Волгоградской области</t>
  </si>
  <si>
    <t>13.2.Я1.S1890</t>
  </si>
  <si>
    <t>99 0 00 55490</t>
  </si>
  <si>
    <t>13 2 Я1 L3030</t>
  </si>
  <si>
    <t>ИМБТ на поощрение мун. управл. команд бюджетам муниципальных районов и гор. округов Волгоградской области</t>
  </si>
  <si>
    <t>13 1 00 80670</t>
  </si>
  <si>
    <t xml:space="preserve">Приложение № 5
к  Решению  Думы Серафимовичского муниципального района от 07.12.2023 года № 63 "О районном бюджете на 2024 год и на плановый период 2025 и 2026 годов"
</t>
  </si>
  <si>
    <t>13 2 00 00600</t>
  </si>
  <si>
    <t>Иные межбюджетные трансферты на ежемесячное денежное вознаграждение советникам директоров по воспитанию и взаимодействию с детскими общественными объединениями (государственных и муниципальных общеобразовательных организаций субъектов Российской Федераци</t>
  </si>
  <si>
    <t>13 Я1 L0501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</si>
</sst>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</font>
    <font>
      <sz val="10"/>
      <color rgb="FFFF0000"/>
      <name val="Arial Cyr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 wrapText="1" readingOrder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0" fontId="7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Fill="1"/>
    <xf numFmtId="165" fontId="0" fillId="0" borderId="0" xfId="0" applyNumberForma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49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4" fontId="1" fillId="2" borderId="3" xfId="0" applyNumberFormat="1" applyFont="1" applyFill="1" applyBorder="1" applyAlignment="1">
      <alignment horizontal="left" wrapText="1"/>
    </xf>
    <xf numFmtId="165" fontId="1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left" wrapText="1"/>
    </xf>
    <xf numFmtId="165" fontId="10" fillId="2" borderId="1" xfId="0" applyNumberFormat="1" applyFont="1" applyFill="1" applyBorder="1" applyAlignment="1"/>
    <xf numFmtId="164" fontId="9" fillId="2" borderId="1" xfId="0" applyNumberFormat="1" applyFont="1" applyFill="1" applyBorder="1" applyAlignment="1">
      <alignment horizontal="left" wrapText="1"/>
    </xf>
    <xf numFmtId="164" fontId="10" fillId="2" borderId="4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164" fontId="10" fillId="2" borderId="3" xfId="0" applyNumberFormat="1" applyFont="1" applyFill="1" applyBorder="1" applyAlignment="1">
      <alignment horizontal="left" wrapText="1"/>
    </xf>
    <xf numFmtId="165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wrapText="1"/>
    </xf>
    <xf numFmtId="165" fontId="10" fillId="2" borderId="1" xfId="0" applyNumberFormat="1" applyFont="1" applyFill="1" applyBorder="1" applyAlignment="1">
      <alignment horizontal="right" wrapText="1"/>
    </xf>
    <xf numFmtId="0" fontId="9" fillId="2" borderId="0" xfId="0" applyFont="1" applyFill="1" applyAlignment="1">
      <alignment wrapText="1"/>
    </xf>
    <xf numFmtId="49" fontId="9" fillId="2" borderId="1" xfId="0" applyNumberFormat="1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 applyProtection="1">
      <alignment horizontal="center" wrapText="1"/>
    </xf>
    <xf numFmtId="165" fontId="13" fillId="2" borderId="0" xfId="0" applyNumberFormat="1" applyFont="1" applyFill="1" applyBorder="1" applyAlignment="1">
      <alignment wrapText="1"/>
    </xf>
    <xf numFmtId="0" fontId="0" fillId="0" borderId="0" xfId="0" applyBorder="1"/>
    <xf numFmtId="164" fontId="4" fillId="2" borderId="3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164" fontId="1" fillId="2" borderId="4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 applyProtection="1">
      <alignment horizontal="center" wrapText="1"/>
    </xf>
    <xf numFmtId="49" fontId="1" fillId="2" borderId="1" xfId="0" applyNumberFormat="1" applyFont="1" applyFill="1" applyBorder="1" applyAlignment="1" applyProtection="1">
      <alignment horizontal="left" wrapText="1"/>
    </xf>
    <xf numFmtId="49" fontId="1" fillId="2" borderId="7" xfId="0" applyNumberFormat="1" applyFont="1" applyFill="1" applyBorder="1" applyAlignment="1" applyProtection="1">
      <alignment horizontal="left" wrapText="1"/>
    </xf>
    <xf numFmtId="49" fontId="1" fillId="2" borderId="8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0" fontId="1" fillId="2" borderId="9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center" wrapText="1"/>
    </xf>
    <xf numFmtId="0" fontId="1" fillId="2" borderId="7" xfId="0" applyNumberFormat="1" applyFont="1" applyFill="1" applyBorder="1" applyAlignment="1" applyProtection="1">
      <alignment horizontal="left" wrapText="1"/>
    </xf>
    <xf numFmtId="164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 applyProtection="1">
      <alignment horizontal="center" wrapText="1"/>
    </xf>
    <xf numFmtId="164" fontId="1" fillId="2" borderId="4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165" fontId="12" fillId="2" borderId="1" xfId="0" applyNumberFormat="1" applyFont="1" applyFill="1" applyBorder="1" applyAlignment="1">
      <alignment wrapText="1"/>
    </xf>
    <xf numFmtId="0" fontId="12" fillId="2" borderId="6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64" fontId="1" fillId="2" borderId="0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68"/>
  <sheetViews>
    <sheetView tabSelected="1" topLeftCell="A455" workbookViewId="0">
      <selection activeCell="F389" sqref="F389"/>
    </sheetView>
  </sheetViews>
  <sheetFormatPr defaultRowHeight="12.75"/>
  <cols>
    <col min="1" max="1" width="30.7109375" customWidth="1"/>
    <col min="2" max="3" width="3.42578125" customWidth="1"/>
    <col min="4" max="4" width="11.85546875" customWidth="1"/>
    <col min="5" max="5" width="4.7109375" customWidth="1"/>
    <col min="6" max="6" width="12.42578125" customWidth="1"/>
    <col min="7" max="7" width="13" customWidth="1"/>
    <col min="8" max="8" width="14.28515625" customWidth="1"/>
    <col min="9" max="9" width="0.28515625" hidden="1" customWidth="1"/>
    <col min="10" max="10" width="12.42578125" hidden="1" customWidth="1"/>
    <col min="11" max="11" width="10.5703125" hidden="1" customWidth="1"/>
    <col min="12" max="12" width="11.42578125" hidden="1" customWidth="1"/>
    <col min="13" max="13" width="9.140625" hidden="1" customWidth="1"/>
  </cols>
  <sheetData>
    <row r="1" spans="1:8" ht="101.25" customHeight="1">
      <c r="E1" s="96" t="s">
        <v>334</v>
      </c>
      <c r="F1" s="97"/>
      <c r="G1" s="97"/>
      <c r="H1" s="97"/>
    </row>
    <row r="2" spans="1:8" s="3" customFormat="1" ht="69" customHeight="1">
      <c r="A2" s="4"/>
      <c r="B2" s="7"/>
      <c r="C2" s="8"/>
      <c r="D2" s="8"/>
      <c r="E2" s="98" t="s">
        <v>374</v>
      </c>
      <c r="F2" s="98"/>
      <c r="G2" s="98"/>
      <c r="H2" s="98"/>
    </row>
    <row r="3" spans="1:8" ht="10.5" hidden="1" customHeight="1">
      <c r="A3" s="1"/>
      <c r="C3" s="8"/>
      <c r="D3" s="8"/>
      <c r="E3" s="8"/>
      <c r="F3" s="8"/>
      <c r="G3" s="8"/>
      <c r="H3" s="8"/>
    </row>
    <row r="4" spans="1:8" ht="15.75" customHeight="1">
      <c r="A4" s="99" t="s">
        <v>335</v>
      </c>
      <c r="B4" s="99"/>
      <c r="C4" s="99"/>
      <c r="D4" s="99"/>
      <c r="E4" s="99"/>
      <c r="F4" s="99"/>
      <c r="G4" s="99"/>
      <c r="H4" s="99"/>
    </row>
    <row r="5" spans="1:8" ht="57" customHeight="1">
      <c r="A5" s="100"/>
      <c r="B5" s="100"/>
      <c r="C5" s="100"/>
      <c r="D5" s="100"/>
      <c r="E5" s="100"/>
      <c r="F5" s="100"/>
      <c r="G5" s="100"/>
      <c r="H5" s="100"/>
    </row>
    <row r="6" spans="1:8" ht="15.75" customHeight="1">
      <c r="A6" s="101" t="s">
        <v>0</v>
      </c>
      <c r="B6" s="103" t="s">
        <v>1</v>
      </c>
      <c r="C6" s="103" t="s">
        <v>2</v>
      </c>
      <c r="D6" s="103" t="s">
        <v>3</v>
      </c>
      <c r="E6" s="103" t="s">
        <v>120</v>
      </c>
      <c r="F6" s="104" t="s">
        <v>123</v>
      </c>
      <c r="G6" s="105"/>
      <c r="H6" s="106"/>
    </row>
    <row r="7" spans="1:8" ht="75.75" customHeight="1">
      <c r="A7" s="102"/>
      <c r="B7" s="103"/>
      <c r="C7" s="103"/>
      <c r="D7" s="103"/>
      <c r="E7" s="103"/>
      <c r="F7" s="11" t="s">
        <v>187</v>
      </c>
      <c r="G7" s="12" t="s">
        <v>195</v>
      </c>
      <c r="H7" s="13" t="s">
        <v>242</v>
      </c>
    </row>
    <row r="8" spans="1:8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5">
        <v>6</v>
      </c>
      <c r="G8" s="16"/>
      <c r="H8" s="17"/>
    </row>
    <row r="9" spans="1:8" ht="27" customHeight="1">
      <c r="A9" s="56" t="s">
        <v>4</v>
      </c>
      <c r="B9" s="57" t="s">
        <v>18</v>
      </c>
      <c r="C9" s="57"/>
      <c r="D9" s="57"/>
      <c r="E9" s="57"/>
      <c r="F9" s="90">
        <f>SUM(F10+F14+F20+F43+F46+F60+F64)</f>
        <v>79488.263669999986</v>
      </c>
      <c r="G9" s="90">
        <f t="shared" ref="G9:H9" si="0">SUM(G10+G14+G20+G43+G46+G60+G64)</f>
        <v>75281.199330000018</v>
      </c>
      <c r="H9" s="90">
        <f t="shared" si="0"/>
        <v>79643.599330000012</v>
      </c>
    </row>
    <row r="10" spans="1:8" ht="57.75" customHeight="1">
      <c r="A10" s="51" t="s">
        <v>124</v>
      </c>
      <c r="B10" s="34" t="s">
        <v>18</v>
      </c>
      <c r="C10" s="21" t="s">
        <v>25</v>
      </c>
      <c r="D10" s="21"/>
      <c r="E10" s="21"/>
      <c r="F10" s="22">
        <f>F11</f>
        <v>3785.6109999999999</v>
      </c>
      <c r="G10" s="22">
        <f t="shared" ref="G10:H12" si="1">G11</f>
        <v>2403.4</v>
      </c>
      <c r="H10" s="22">
        <f t="shared" si="1"/>
        <v>2403.4</v>
      </c>
    </row>
    <row r="11" spans="1:8" ht="41.25" customHeight="1">
      <c r="A11" s="19" t="s">
        <v>54</v>
      </c>
      <c r="B11" s="26" t="s">
        <v>18</v>
      </c>
      <c r="C11" s="18" t="s">
        <v>25</v>
      </c>
      <c r="D11" s="18" t="s">
        <v>74</v>
      </c>
      <c r="E11" s="18"/>
      <c r="F11" s="25">
        <f>F12</f>
        <v>3785.6109999999999</v>
      </c>
      <c r="G11" s="25">
        <f t="shared" si="1"/>
        <v>2403.4</v>
      </c>
      <c r="H11" s="25">
        <f t="shared" si="1"/>
        <v>2403.4</v>
      </c>
    </row>
    <row r="12" spans="1:8" ht="27" customHeight="1">
      <c r="A12" s="52" t="s">
        <v>70</v>
      </c>
      <c r="B12" s="26" t="s">
        <v>18</v>
      </c>
      <c r="C12" s="18" t="s">
        <v>25</v>
      </c>
      <c r="D12" s="18" t="s">
        <v>84</v>
      </c>
      <c r="E12" s="18"/>
      <c r="F12" s="25">
        <f>F13</f>
        <v>3785.6109999999999</v>
      </c>
      <c r="G12" s="25">
        <f t="shared" si="1"/>
        <v>2403.4</v>
      </c>
      <c r="H12" s="25">
        <f t="shared" si="1"/>
        <v>2403.4</v>
      </c>
    </row>
    <row r="13" spans="1:8" ht="93" customHeight="1">
      <c r="A13" s="31" t="s">
        <v>44</v>
      </c>
      <c r="B13" s="26" t="s">
        <v>18</v>
      </c>
      <c r="C13" s="18" t="s">
        <v>25</v>
      </c>
      <c r="D13" s="18" t="s">
        <v>84</v>
      </c>
      <c r="E13" s="18" t="s">
        <v>45</v>
      </c>
      <c r="F13" s="25">
        <v>3785.6109999999999</v>
      </c>
      <c r="G13" s="25">
        <v>2403.4</v>
      </c>
      <c r="H13" s="25">
        <v>2403.4</v>
      </c>
    </row>
    <row r="14" spans="1:8" ht="83.25" customHeight="1">
      <c r="A14" s="29" t="s">
        <v>5</v>
      </c>
      <c r="B14" s="21" t="s">
        <v>18</v>
      </c>
      <c r="C14" s="21" t="s">
        <v>19</v>
      </c>
      <c r="D14" s="21"/>
      <c r="E14" s="21"/>
      <c r="F14" s="22">
        <f t="shared" ref="F14:H15" si="2">F15</f>
        <v>1017.0889500000001</v>
      </c>
      <c r="G14" s="22">
        <f t="shared" si="2"/>
        <v>1598.1200000000001</v>
      </c>
      <c r="H14" s="22">
        <f t="shared" si="2"/>
        <v>1598.1200000000001</v>
      </c>
    </row>
    <row r="15" spans="1:8" ht="42" customHeight="1">
      <c r="A15" s="19" t="s">
        <v>54</v>
      </c>
      <c r="B15" s="18" t="s">
        <v>18</v>
      </c>
      <c r="C15" s="18" t="s">
        <v>19</v>
      </c>
      <c r="D15" s="18" t="s">
        <v>74</v>
      </c>
      <c r="E15" s="18"/>
      <c r="F15" s="25">
        <f>F16</f>
        <v>1017.0889500000001</v>
      </c>
      <c r="G15" s="25">
        <f t="shared" si="2"/>
        <v>1598.1200000000001</v>
      </c>
      <c r="H15" s="25">
        <f t="shared" si="2"/>
        <v>1598.1200000000001</v>
      </c>
    </row>
    <row r="16" spans="1:8" ht="15.75" customHeight="1">
      <c r="A16" s="30" t="s">
        <v>57</v>
      </c>
      <c r="B16" s="26" t="s">
        <v>18</v>
      </c>
      <c r="C16" s="18" t="s">
        <v>19</v>
      </c>
      <c r="D16" s="18" t="s">
        <v>82</v>
      </c>
      <c r="E16" s="18"/>
      <c r="F16" s="25">
        <f>F17+F18+F19</f>
        <v>1017.0889500000001</v>
      </c>
      <c r="G16" s="25">
        <f>G17+G18+G19</f>
        <v>1598.1200000000001</v>
      </c>
      <c r="H16" s="25">
        <f>H17+H18+H19</f>
        <v>1598.1200000000001</v>
      </c>
    </row>
    <row r="17" spans="1:9" ht="90.75" customHeight="1">
      <c r="A17" s="31" t="s">
        <v>44</v>
      </c>
      <c r="B17" s="18" t="s">
        <v>18</v>
      </c>
      <c r="C17" s="18" t="s">
        <v>19</v>
      </c>
      <c r="D17" s="18" t="s">
        <v>82</v>
      </c>
      <c r="E17" s="18" t="s">
        <v>45</v>
      </c>
      <c r="F17" s="25">
        <v>989.38895000000002</v>
      </c>
      <c r="G17" s="25">
        <v>1570.42</v>
      </c>
      <c r="H17" s="25">
        <v>1570.42</v>
      </c>
    </row>
    <row r="18" spans="1:9" ht="38.25" customHeight="1">
      <c r="A18" s="19" t="s">
        <v>46</v>
      </c>
      <c r="B18" s="18" t="s">
        <v>18</v>
      </c>
      <c r="C18" s="18" t="s">
        <v>19</v>
      </c>
      <c r="D18" s="18" t="s">
        <v>82</v>
      </c>
      <c r="E18" s="18" t="s">
        <v>47</v>
      </c>
      <c r="F18" s="25">
        <v>26.7</v>
      </c>
      <c r="G18" s="25">
        <v>26.7</v>
      </c>
      <c r="H18" s="25">
        <v>26.7</v>
      </c>
    </row>
    <row r="19" spans="1:9" ht="17.25" customHeight="1">
      <c r="A19" s="19" t="s">
        <v>48</v>
      </c>
      <c r="B19" s="18" t="s">
        <v>18</v>
      </c>
      <c r="C19" s="18" t="s">
        <v>19</v>
      </c>
      <c r="D19" s="18" t="s">
        <v>82</v>
      </c>
      <c r="E19" s="18" t="s">
        <v>49</v>
      </c>
      <c r="F19" s="25">
        <v>1</v>
      </c>
      <c r="G19" s="25">
        <v>1</v>
      </c>
      <c r="H19" s="32">
        <v>1</v>
      </c>
    </row>
    <row r="20" spans="1:9" ht="77.25" customHeight="1">
      <c r="A20" s="23" t="s">
        <v>26</v>
      </c>
      <c r="B20" s="21" t="s">
        <v>18</v>
      </c>
      <c r="C20" s="21" t="s">
        <v>20</v>
      </c>
      <c r="D20" s="21"/>
      <c r="E20" s="21"/>
      <c r="F20" s="22">
        <f>F23+F21</f>
        <v>28800.194149999996</v>
      </c>
      <c r="G20" s="22">
        <f>G23+G21</f>
        <v>25720.736870000001</v>
      </c>
      <c r="H20" s="22">
        <f>H23+H21</f>
        <v>25720.736870000001</v>
      </c>
      <c r="I20" s="58"/>
    </row>
    <row r="21" spans="1:9" ht="40.5" customHeight="1">
      <c r="A21" s="44" t="s">
        <v>193</v>
      </c>
      <c r="B21" s="21" t="s">
        <v>18</v>
      </c>
      <c r="C21" s="21" t="s">
        <v>20</v>
      </c>
      <c r="D21" s="27" t="s">
        <v>194</v>
      </c>
      <c r="E21" s="21"/>
      <c r="F21" s="35">
        <f>F22</f>
        <v>12.13815</v>
      </c>
      <c r="G21" s="35">
        <f>G22</f>
        <v>42.196869999999997</v>
      </c>
      <c r="H21" s="35">
        <f>H22</f>
        <v>42.196869999999997</v>
      </c>
    </row>
    <row r="22" spans="1:9" ht="90" customHeight="1">
      <c r="A22" s="36" t="s">
        <v>44</v>
      </c>
      <c r="B22" s="21" t="s">
        <v>18</v>
      </c>
      <c r="C22" s="21" t="s">
        <v>20</v>
      </c>
      <c r="D22" s="27" t="s">
        <v>194</v>
      </c>
      <c r="E22" s="27" t="s">
        <v>45</v>
      </c>
      <c r="F22" s="35">
        <v>12.13815</v>
      </c>
      <c r="G22" s="35">
        <v>42.196869999999997</v>
      </c>
      <c r="H22" s="35">
        <v>42.196869999999997</v>
      </c>
    </row>
    <row r="23" spans="1:9" ht="38.25" customHeight="1">
      <c r="A23" s="19" t="s">
        <v>54</v>
      </c>
      <c r="B23" s="18" t="s">
        <v>18</v>
      </c>
      <c r="C23" s="18" t="s">
        <v>20</v>
      </c>
      <c r="D23" s="18" t="s">
        <v>74</v>
      </c>
      <c r="E23" s="18"/>
      <c r="F23" s="25">
        <f>F24+F28+F30+F33+F35+F38</f>
        <v>28788.055999999997</v>
      </c>
      <c r="G23" s="25">
        <f>G24+G28+G30+G33+G35+G38</f>
        <v>25678.54</v>
      </c>
      <c r="H23" s="25">
        <f>H24+H28+H30+H33+H35+H38</f>
        <v>25678.54</v>
      </c>
    </row>
    <row r="24" spans="1:9">
      <c r="A24" s="30" t="s">
        <v>57</v>
      </c>
      <c r="B24" s="18" t="s">
        <v>18</v>
      </c>
      <c r="C24" s="18" t="s">
        <v>20</v>
      </c>
      <c r="D24" s="18" t="s">
        <v>82</v>
      </c>
      <c r="E24" s="18"/>
      <c r="F24" s="25">
        <f>F25+F26+F27</f>
        <v>22083.262060000001</v>
      </c>
      <c r="G24" s="25">
        <f>G25+G26+G27</f>
        <v>19123.546060000001</v>
      </c>
      <c r="H24" s="25">
        <f>H25+H26+H27</f>
        <v>19123.546060000001</v>
      </c>
    </row>
    <row r="25" spans="1:9" ht="89.25" customHeight="1">
      <c r="A25" s="19" t="s">
        <v>44</v>
      </c>
      <c r="B25" s="18" t="s">
        <v>18</v>
      </c>
      <c r="C25" s="18" t="s">
        <v>20</v>
      </c>
      <c r="D25" s="18" t="s">
        <v>82</v>
      </c>
      <c r="E25" s="18" t="s">
        <v>45</v>
      </c>
      <c r="F25" s="25">
        <v>20999.47177</v>
      </c>
      <c r="G25" s="25">
        <v>18086.646059999999</v>
      </c>
      <c r="H25" s="25">
        <v>18086.646059999999</v>
      </c>
    </row>
    <row r="26" spans="1:9" ht="38.25" customHeight="1">
      <c r="A26" s="19" t="s">
        <v>46</v>
      </c>
      <c r="B26" s="18" t="s">
        <v>18</v>
      </c>
      <c r="C26" s="18" t="s">
        <v>20</v>
      </c>
      <c r="D26" s="18" t="s">
        <v>82</v>
      </c>
      <c r="E26" s="18" t="s">
        <v>47</v>
      </c>
      <c r="F26" s="25">
        <v>1072.7902899999999</v>
      </c>
      <c r="G26" s="25">
        <v>1025.9000000000001</v>
      </c>
      <c r="H26" s="25">
        <v>1025.9000000000001</v>
      </c>
    </row>
    <row r="27" spans="1:9" ht="18.75" customHeight="1">
      <c r="A27" s="19" t="s">
        <v>48</v>
      </c>
      <c r="B27" s="26" t="s">
        <v>18</v>
      </c>
      <c r="C27" s="18" t="s">
        <v>20</v>
      </c>
      <c r="D27" s="18" t="s">
        <v>82</v>
      </c>
      <c r="E27" s="18" t="s">
        <v>49</v>
      </c>
      <c r="F27" s="25">
        <v>11</v>
      </c>
      <c r="G27" s="25">
        <v>11</v>
      </c>
      <c r="H27" s="25">
        <v>11</v>
      </c>
    </row>
    <row r="28" spans="1:9" ht="76.5" customHeight="1">
      <c r="A28" s="30" t="s">
        <v>171</v>
      </c>
      <c r="B28" s="26" t="s">
        <v>18</v>
      </c>
      <c r="C28" s="18" t="s">
        <v>20</v>
      </c>
      <c r="D28" s="18" t="s">
        <v>85</v>
      </c>
      <c r="E28" s="18"/>
      <c r="F28" s="25">
        <f>F29</f>
        <v>378</v>
      </c>
      <c r="G28" s="25">
        <f>G29</f>
        <v>340.9</v>
      </c>
      <c r="H28" s="25">
        <f>H29</f>
        <v>340.9</v>
      </c>
    </row>
    <row r="29" spans="1:9" ht="89.25" customHeight="1">
      <c r="A29" s="31" t="s">
        <v>44</v>
      </c>
      <c r="B29" s="18" t="s">
        <v>18</v>
      </c>
      <c r="C29" s="18" t="s">
        <v>20</v>
      </c>
      <c r="D29" s="18" t="s">
        <v>85</v>
      </c>
      <c r="E29" s="18" t="s">
        <v>45</v>
      </c>
      <c r="F29" s="25">
        <v>378</v>
      </c>
      <c r="G29" s="25">
        <v>340.9</v>
      </c>
      <c r="H29" s="25">
        <v>340.9</v>
      </c>
    </row>
    <row r="30" spans="1:9" ht="40.5" customHeight="1">
      <c r="A30" s="19" t="s">
        <v>126</v>
      </c>
      <c r="B30" s="18" t="s">
        <v>18</v>
      </c>
      <c r="C30" s="18" t="s">
        <v>20</v>
      </c>
      <c r="D30" s="18" t="s">
        <v>86</v>
      </c>
      <c r="E30" s="18"/>
      <c r="F30" s="25">
        <f>F31+F32</f>
        <v>1220.5999999999999</v>
      </c>
      <c r="G30" s="25">
        <f>G31+G32</f>
        <v>1108.8</v>
      </c>
      <c r="H30" s="25">
        <f>H31+H32</f>
        <v>1108.8</v>
      </c>
    </row>
    <row r="31" spans="1:9" ht="90.75" customHeight="1">
      <c r="A31" s="19" t="s">
        <v>44</v>
      </c>
      <c r="B31" s="18" t="s">
        <v>18</v>
      </c>
      <c r="C31" s="18" t="s">
        <v>20</v>
      </c>
      <c r="D31" s="18" t="s">
        <v>86</v>
      </c>
      <c r="E31" s="18" t="s">
        <v>45</v>
      </c>
      <c r="F31" s="25">
        <v>1210.5</v>
      </c>
      <c r="G31" s="25">
        <v>1098.7</v>
      </c>
      <c r="H31" s="25">
        <v>1098.7</v>
      </c>
    </row>
    <row r="32" spans="1:9" ht="39" customHeight="1">
      <c r="A32" s="19" t="s">
        <v>46</v>
      </c>
      <c r="B32" s="18" t="s">
        <v>18</v>
      </c>
      <c r="C32" s="18" t="s">
        <v>20</v>
      </c>
      <c r="D32" s="18" t="s">
        <v>86</v>
      </c>
      <c r="E32" s="18" t="s">
        <v>47</v>
      </c>
      <c r="F32" s="25">
        <v>10.1</v>
      </c>
      <c r="G32" s="25">
        <v>10.1</v>
      </c>
      <c r="H32" s="25">
        <v>10.1</v>
      </c>
    </row>
    <row r="33" spans="1:8" ht="75.75" customHeight="1">
      <c r="A33" s="19" t="s">
        <v>127</v>
      </c>
      <c r="B33" s="18" t="s">
        <v>18</v>
      </c>
      <c r="C33" s="18" t="s">
        <v>20</v>
      </c>
      <c r="D33" s="18" t="s">
        <v>87</v>
      </c>
      <c r="E33" s="18"/>
      <c r="F33" s="25">
        <f>F34</f>
        <v>402.7</v>
      </c>
      <c r="G33" s="25">
        <f>G34</f>
        <v>402.7</v>
      </c>
      <c r="H33" s="25">
        <f>H34</f>
        <v>402.7</v>
      </c>
    </row>
    <row r="34" spans="1:8" ht="91.5" customHeight="1">
      <c r="A34" s="19" t="s">
        <v>44</v>
      </c>
      <c r="B34" s="18" t="s">
        <v>18</v>
      </c>
      <c r="C34" s="18" t="s">
        <v>20</v>
      </c>
      <c r="D34" s="18" t="s">
        <v>87</v>
      </c>
      <c r="E34" s="18" t="s">
        <v>45</v>
      </c>
      <c r="F34" s="25">
        <v>402.7</v>
      </c>
      <c r="G34" s="25">
        <v>402.7</v>
      </c>
      <c r="H34" s="25">
        <v>402.7</v>
      </c>
    </row>
    <row r="35" spans="1:8" ht="102" customHeight="1">
      <c r="A35" s="19" t="s">
        <v>125</v>
      </c>
      <c r="B35" s="18" t="s">
        <v>18</v>
      </c>
      <c r="C35" s="18" t="s">
        <v>20</v>
      </c>
      <c r="D35" s="18" t="s">
        <v>88</v>
      </c>
      <c r="E35" s="18"/>
      <c r="F35" s="25">
        <f>F36+F37</f>
        <v>464.09999999999997</v>
      </c>
      <c r="G35" s="25">
        <f>G36+G37</f>
        <v>463.2</v>
      </c>
      <c r="H35" s="25">
        <f>H36+H37</f>
        <v>463.2</v>
      </c>
    </row>
    <row r="36" spans="1:8" ht="92.25" customHeight="1">
      <c r="A36" s="19" t="s">
        <v>44</v>
      </c>
      <c r="B36" s="18" t="s">
        <v>18</v>
      </c>
      <c r="C36" s="18" t="s">
        <v>20</v>
      </c>
      <c r="D36" s="18" t="s">
        <v>88</v>
      </c>
      <c r="E36" s="18" t="s">
        <v>45</v>
      </c>
      <c r="F36" s="25">
        <v>454.7</v>
      </c>
      <c r="G36" s="25">
        <v>453.8</v>
      </c>
      <c r="H36" s="25">
        <v>453.8</v>
      </c>
    </row>
    <row r="37" spans="1:8" ht="38.25" customHeight="1">
      <c r="A37" s="19" t="s">
        <v>46</v>
      </c>
      <c r="B37" s="18" t="s">
        <v>18</v>
      </c>
      <c r="C37" s="18" t="s">
        <v>20</v>
      </c>
      <c r="D37" s="18" t="s">
        <v>88</v>
      </c>
      <c r="E37" s="18" t="s">
        <v>47</v>
      </c>
      <c r="F37" s="25">
        <v>9.4</v>
      </c>
      <c r="G37" s="25">
        <v>9.4</v>
      </c>
      <c r="H37" s="32">
        <v>9.4</v>
      </c>
    </row>
    <row r="38" spans="1:8" ht="63.75" customHeight="1">
      <c r="A38" s="70" t="s">
        <v>361</v>
      </c>
      <c r="B38" s="18" t="s">
        <v>18</v>
      </c>
      <c r="C38" s="18" t="s">
        <v>20</v>
      </c>
      <c r="D38" s="18" t="s">
        <v>235</v>
      </c>
      <c r="E38" s="18"/>
      <c r="F38" s="25">
        <f>SUM(F39+F41)</f>
        <v>4239.3939399999999</v>
      </c>
      <c r="G38" s="25">
        <f>SUM(G39+G41)</f>
        <v>4239.3939399999999</v>
      </c>
      <c r="H38" s="25">
        <f>SUM(H39+H41)</f>
        <v>4239.3939399999999</v>
      </c>
    </row>
    <row r="39" spans="1:8" ht="53.25" customHeight="1">
      <c r="A39" s="70" t="s">
        <v>204</v>
      </c>
      <c r="B39" s="18" t="s">
        <v>18</v>
      </c>
      <c r="C39" s="18" t="s">
        <v>20</v>
      </c>
      <c r="D39" s="18" t="s">
        <v>235</v>
      </c>
      <c r="E39" s="18"/>
      <c r="F39" s="25">
        <f>F40</f>
        <v>4197</v>
      </c>
      <c r="G39" s="25">
        <f>G40</f>
        <v>4197</v>
      </c>
      <c r="H39" s="25">
        <f>H40</f>
        <v>4197</v>
      </c>
    </row>
    <row r="40" spans="1:8" ht="93" customHeight="1">
      <c r="A40" s="19" t="s">
        <v>44</v>
      </c>
      <c r="B40" s="18" t="s">
        <v>18</v>
      </c>
      <c r="C40" s="18" t="s">
        <v>20</v>
      </c>
      <c r="D40" s="18" t="s">
        <v>235</v>
      </c>
      <c r="E40" s="18" t="s">
        <v>45</v>
      </c>
      <c r="F40" s="25">
        <v>4197</v>
      </c>
      <c r="G40" s="25">
        <v>4197</v>
      </c>
      <c r="H40" s="32">
        <v>4197</v>
      </c>
    </row>
    <row r="41" spans="1:8" ht="65.25" customHeight="1">
      <c r="A41" s="70" t="s">
        <v>203</v>
      </c>
      <c r="B41" s="18" t="s">
        <v>18</v>
      </c>
      <c r="C41" s="18" t="s">
        <v>20</v>
      </c>
      <c r="D41" s="18" t="s">
        <v>235</v>
      </c>
      <c r="E41" s="18"/>
      <c r="F41" s="25">
        <f>F42</f>
        <v>42.393940000000001</v>
      </c>
      <c r="G41" s="25">
        <f>G42</f>
        <v>42.393940000000001</v>
      </c>
      <c r="H41" s="25">
        <f>H42</f>
        <v>42.393940000000001</v>
      </c>
    </row>
    <row r="42" spans="1:8" ht="93" customHeight="1">
      <c r="A42" s="19" t="s">
        <v>44</v>
      </c>
      <c r="B42" s="18" t="s">
        <v>18</v>
      </c>
      <c r="C42" s="18" t="s">
        <v>20</v>
      </c>
      <c r="D42" s="18" t="s">
        <v>235</v>
      </c>
      <c r="E42" s="18" t="s">
        <v>45</v>
      </c>
      <c r="F42" s="25">
        <v>42.393940000000001</v>
      </c>
      <c r="G42" s="25">
        <v>42.393940000000001</v>
      </c>
      <c r="H42" s="32">
        <v>42.393940000000001</v>
      </c>
    </row>
    <row r="43" spans="1:8" ht="18.75" customHeight="1">
      <c r="A43" s="69" t="s">
        <v>178</v>
      </c>
      <c r="B43" s="64" t="s">
        <v>18</v>
      </c>
      <c r="C43" s="64" t="s">
        <v>42</v>
      </c>
      <c r="D43" s="64"/>
      <c r="E43" s="64"/>
      <c r="F43" s="54">
        <f t="shared" ref="F43:H44" si="3">SUM(F44)</f>
        <v>4.7</v>
      </c>
      <c r="G43" s="54">
        <f t="shared" si="3"/>
        <v>7.4</v>
      </c>
      <c r="H43" s="54">
        <f t="shared" si="3"/>
        <v>84.3</v>
      </c>
    </row>
    <row r="44" spans="1:8" ht="102" customHeight="1">
      <c r="A44" s="71" t="s">
        <v>184</v>
      </c>
      <c r="B44" s="18" t="s">
        <v>18</v>
      </c>
      <c r="C44" s="18" t="s">
        <v>42</v>
      </c>
      <c r="D44" s="18" t="s">
        <v>290</v>
      </c>
      <c r="E44" s="18"/>
      <c r="F44" s="25">
        <f t="shared" si="3"/>
        <v>4.7</v>
      </c>
      <c r="G44" s="25">
        <f t="shared" si="3"/>
        <v>7.4</v>
      </c>
      <c r="H44" s="25">
        <f t="shared" si="3"/>
        <v>84.3</v>
      </c>
    </row>
    <row r="45" spans="1:8" ht="40.5" customHeight="1">
      <c r="A45" s="19" t="s">
        <v>46</v>
      </c>
      <c r="B45" s="18" t="s">
        <v>18</v>
      </c>
      <c r="C45" s="18" t="s">
        <v>42</v>
      </c>
      <c r="D45" s="18" t="s">
        <v>290</v>
      </c>
      <c r="E45" s="18" t="s">
        <v>47</v>
      </c>
      <c r="F45" s="25">
        <v>4.7</v>
      </c>
      <c r="G45" s="25">
        <v>7.4</v>
      </c>
      <c r="H45" s="25">
        <v>84.3</v>
      </c>
    </row>
    <row r="46" spans="1:8" ht="65.25" customHeight="1">
      <c r="A46" s="23" t="s">
        <v>115</v>
      </c>
      <c r="B46" s="21" t="s">
        <v>18</v>
      </c>
      <c r="C46" s="21" t="s">
        <v>21</v>
      </c>
      <c r="D46" s="24"/>
      <c r="E46" s="21"/>
      <c r="F46" s="22">
        <f>SUM(F47)</f>
        <v>12463.53139</v>
      </c>
      <c r="G46" s="22">
        <f t="shared" ref="G46:H46" si="4">SUM(G47)</f>
        <v>10008.23753</v>
      </c>
      <c r="H46" s="22">
        <f t="shared" si="4"/>
        <v>10008.437530000001</v>
      </c>
    </row>
    <row r="47" spans="1:8" ht="40.5" customHeight="1">
      <c r="A47" s="19" t="s">
        <v>54</v>
      </c>
      <c r="B47" s="18" t="s">
        <v>18</v>
      </c>
      <c r="C47" s="18" t="s">
        <v>21</v>
      </c>
      <c r="D47" s="18" t="s">
        <v>74</v>
      </c>
      <c r="E47" s="18"/>
      <c r="F47" s="25">
        <f>F48+F52+F54+F57</f>
        <v>12463.53139</v>
      </c>
      <c r="G47" s="25">
        <f t="shared" ref="G47:H47" si="5">G48+G52+G54+G57</f>
        <v>10008.23753</v>
      </c>
      <c r="H47" s="25">
        <f t="shared" si="5"/>
        <v>10008.437530000001</v>
      </c>
    </row>
    <row r="48" spans="1:8" ht="25.5" customHeight="1">
      <c r="A48" s="30" t="s">
        <v>57</v>
      </c>
      <c r="B48" s="26" t="s">
        <v>18</v>
      </c>
      <c r="C48" s="18" t="s">
        <v>21</v>
      </c>
      <c r="D48" s="18" t="s">
        <v>82</v>
      </c>
      <c r="E48" s="18"/>
      <c r="F48" s="25">
        <f>F49+F50+F51</f>
        <v>9165.3583899999994</v>
      </c>
      <c r="G48" s="25">
        <f>G49+G50+G51</f>
        <v>8733.6275299999998</v>
      </c>
      <c r="H48" s="25">
        <f>H49+H50+H51</f>
        <v>8733.8275300000005</v>
      </c>
    </row>
    <row r="49" spans="1:8" ht="40.5" customHeight="1">
      <c r="A49" s="31" t="s">
        <v>44</v>
      </c>
      <c r="B49" s="18" t="s">
        <v>18</v>
      </c>
      <c r="C49" s="18" t="s">
        <v>21</v>
      </c>
      <c r="D49" s="18" t="s">
        <v>82</v>
      </c>
      <c r="E49" s="18" t="s">
        <v>45</v>
      </c>
      <c r="F49" s="25">
        <v>9076.0249999999996</v>
      </c>
      <c r="G49" s="25">
        <v>8645.65</v>
      </c>
      <c r="H49" s="25">
        <v>8645.65</v>
      </c>
    </row>
    <row r="50" spans="1:8" ht="40.5" customHeight="1">
      <c r="A50" s="31" t="s">
        <v>46</v>
      </c>
      <c r="B50" s="18" t="s">
        <v>18</v>
      </c>
      <c r="C50" s="18" t="s">
        <v>21</v>
      </c>
      <c r="D50" s="18" t="s">
        <v>82</v>
      </c>
      <c r="E50" s="18" t="s">
        <v>47</v>
      </c>
      <c r="F50" s="25">
        <v>78.145589999999999</v>
      </c>
      <c r="G50" s="25">
        <v>82.977530000000002</v>
      </c>
      <c r="H50" s="25">
        <v>83.177530000000004</v>
      </c>
    </row>
    <row r="51" spans="1:8" ht="22.5" customHeight="1">
      <c r="A51" s="31" t="s">
        <v>48</v>
      </c>
      <c r="B51" s="18" t="s">
        <v>18</v>
      </c>
      <c r="C51" s="18" t="s">
        <v>21</v>
      </c>
      <c r="D51" s="18" t="s">
        <v>82</v>
      </c>
      <c r="E51" s="18" t="s">
        <v>49</v>
      </c>
      <c r="F51" s="25">
        <v>11.187799999999999</v>
      </c>
      <c r="G51" s="25">
        <v>5</v>
      </c>
      <c r="H51" s="25">
        <v>5</v>
      </c>
    </row>
    <row r="52" spans="1:8" ht="30.75" customHeight="1">
      <c r="A52" s="30" t="s">
        <v>59</v>
      </c>
      <c r="B52" s="26" t="s">
        <v>18</v>
      </c>
      <c r="C52" s="18" t="s">
        <v>21</v>
      </c>
      <c r="D52" s="18" t="s">
        <v>89</v>
      </c>
      <c r="E52" s="18"/>
      <c r="F52" s="25">
        <f>F53</f>
        <v>1508.173</v>
      </c>
      <c r="G52" s="25">
        <f>G53</f>
        <v>1274.6099999999999</v>
      </c>
      <c r="H52" s="25">
        <f>H53</f>
        <v>1274.6099999999999</v>
      </c>
    </row>
    <row r="53" spans="1:8" ht="85.5" customHeight="1">
      <c r="A53" s="31" t="s">
        <v>44</v>
      </c>
      <c r="B53" s="18" t="s">
        <v>18</v>
      </c>
      <c r="C53" s="18" t="s">
        <v>21</v>
      </c>
      <c r="D53" s="18" t="s">
        <v>89</v>
      </c>
      <c r="E53" s="18" t="s">
        <v>45</v>
      </c>
      <c r="F53" s="25">
        <v>1508.173</v>
      </c>
      <c r="G53" s="25">
        <v>1274.6099999999999</v>
      </c>
      <c r="H53" s="25">
        <v>1274.6099999999999</v>
      </c>
    </row>
    <row r="54" spans="1:8" ht="65.25" customHeight="1">
      <c r="A54" s="19" t="s">
        <v>159</v>
      </c>
      <c r="B54" s="26" t="s">
        <v>18</v>
      </c>
      <c r="C54" s="18" t="s">
        <v>21</v>
      </c>
      <c r="D54" s="18" t="s">
        <v>90</v>
      </c>
      <c r="E54" s="18"/>
      <c r="F54" s="25">
        <f>F55+F56</f>
        <v>810</v>
      </c>
      <c r="G54" s="25">
        <f>G55+G56</f>
        <v>0</v>
      </c>
      <c r="H54" s="25">
        <f>H55+H56</f>
        <v>0</v>
      </c>
    </row>
    <row r="55" spans="1:8" ht="94.5" customHeight="1">
      <c r="A55" s="31" t="s">
        <v>44</v>
      </c>
      <c r="B55" s="18" t="s">
        <v>18</v>
      </c>
      <c r="C55" s="18" t="s">
        <v>21</v>
      </c>
      <c r="D55" s="18" t="s">
        <v>90</v>
      </c>
      <c r="E55" s="18" t="s">
        <v>45</v>
      </c>
      <c r="F55" s="25">
        <v>808.72400000000005</v>
      </c>
      <c r="G55" s="25">
        <v>0</v>
      </c>
      <c r="H55" s="25">
        <v>0</v>
      </c>
    </row>
    <row r="56" spans="1:8" ht="42.75" customHeight="1">
      <c r="A56" s="19" t="s">
        <v>46</v>
      </c>
      <c r="B56" s="18" t="s">
        <v>18</v>
      </c>
      <c r="C56" s="18" t="s">
        <v>21</v>
      </c>
      <c r="D56" s="18" t="s">
        <v>90</v>
      </c>
      <c r="E56" s="18" t="s">
        <v>47</v>
      </c>
      <c r="F56" s="25">
        <v>1.276</v>
      </c>
      <c r="G56" s="25">
        <v>0</v>
      </c>
      <c r="H56" s="25">
        <v>0</v>
      </c>
    </row>
    <row r="57" spans="1:8" ht="63.75" customHeight="1">
      <c r="A57" s="30" t="s">
        <v>158</v>
      </c>
      <c r="B57" s="26" t="s">
        <v>18</v>
      </c>
      <c r="C57" s="18" t="s">
        <v>21</v>
      </c>
      <c r="D57" s="18" t="s">
        <v>91</v>
      </c>
      <c r="E57" s="18"/>
      <c r="F57" s="25">
        <f>F58+F59</f>
        <v>980</v>
      </c>
      <c r="G57" s="25">
        <f>G58+G59</f>
        <v>0</v>
      </c>
      <c r="H57" s="25">
        <f>H58+H59</f>
        <v>0</v>
      </c>
    </row>
    <row r="58" spans="1:8" ht="92.25" customHeight="1">
      <c r="A58" s="31" t="s">
        <v>44</v>
      </c>
      <c r="B58" s="18" t="s">
        <v>18</v>
      </c>
      <c r="C58" s="18" t="s">
        <v>21</v>
      </c>
      <c r="D58" s="18" t="s">
        <v>91</v>
      </c>
      <c r="E58" s="18" t="s">
        <v>45</v>
      </c>
      <c r="F58" s="25">
        <v>583.97</v>
      </c>
      <c r="G58" s="25">
        <v>0</v>
      </c>
      <c r="H58" s="25">
        <v>0</v>
      </c>
    </row>
    <row r="59" spans="1:8" ht="45" customHeight="1">
      <c r="A59" s="31" t="s">
        <v>46</v>
      </c>
      <c r="B59" s="18" t="s">
        <v>18</v>
      </c>
      <c r="C59" s="18" t="s">
        <v>21</v>
      </c>
      <c r="D59" s="18" t="s">
        <v>91</v>
      </c>
      <c r="E59" s="18" t="s">
        <v>47</v>
      </c>
      <c r="F59" s="25">
        <v>396.03</v>
      </c>
      <c r="G59" s="25">
        <v>0</v>
      </c>
      <c r="H59" s="25">
        <v>0</v>
      </c>
    </row>
    <row r="60" spans="1:8">
      <c r="A60" s="23" t="s">
        <v>6</v>
      </c>
      <c r="B60" s="21" t="s">
        <v>18</v>
      </c>
      <c r="C60" s="21" t="s">
        <v>31</v>
      </c>
      <c r="D60" s="21"/>
      <c r="E60" s="21"/>
      <c r="F60" s="22">
        <f>F61</f>
        <v>10</v>
      </c>
      <c r="G60" s="22">
        <f t="shared" ref="G60:H62" si="6">G61</f>
        <v>10</v>
      </c>
      <c r="H60" s="22">
        <f t="shared" si="6"/>
        <v>10</v>
      </c>
    </row>
    <row r="61" spans="1:8" ht="30" customHeight="1">
      <c r="A61" s="19" t="s">
        <v>55</v>
      </c>
      <c r="B61" s="18" t="s">
        <v>18</v>
      </c>
      <c r="C61" s="18" t="s">
        <v>31</v>
      </c>
      <c r="D61" s="18" t="s">
        <v>75</v>
      </c>
      <c r="E61" s="18"/>
      <c r="F61" s="25">
        <f>F62</f>
        <v>10</v>
      </c>
      <c r="G61" s="25">
        <f t="shared" si="6"/>
        <v>10</v>
      </c>
      <c r="H61" s="25">
        <f t="shared" si="6"/>
        <v>10</v>
      </c>
    </row>
    <row r="62" spans="1:8" ht="26.25" customHeight="1">
      <c r="A62" s="30" t="s">
        <v>60</v>
      </c>
      <c r="B62" s="26" t="s">
        <v>18</v>
      </c>
      <c r="C62" s="18" t="s">
        <v>31</v>
      </c>
      <c r="D62" s="18" t="s">
        <v>92</v>
      </c>
      <c r="E62" s="18"/>
      <c r="F62" s="25">
        <f>F63</f>
        <v>10</v>
      </c>
      <c r="G62" s="25">
        <f t="shared" si="6"/>
        <v>10</v>
      </c>
      <c r="H62" s="25">
        <f t="shared" si="6"/>
        <v>10</v>
      </c>
    </row>
    <row r="63" spans="1:8" ht="15.75" customHeight="1">
      <c r="A63" s="31" t="s">
        <v>48</v>
      </c>
      <c r="B63" s="18" t="s">
        <v>18</v>
      </c>
      <c r="C63" s="18" t="s">
        <v>31</v>
      </c>
      <c r="D63" s="18" t="s">
        <v>92</v>
      </c>
      <c r="E63" s="18" t="s">
        <v>49</v>
      </c>
      <c r="F63" s="25">
        <v>10</v>
      </c>
      <c r="G63" s="25">
        <v>10</v>
      </c>
      <c r="H63" s="25">
        <v>10</v>
      </c>
    </row>
    <row r="64" spans="1:8" ht="25.5" customHeight="1">
      <c r="A64" s="23" t="s">
        <v>7</v>
      </c>
      <c r="B64" s="21" t="s">
        <v>18</v>
      </c>
      <c r="C64" s="21" t="s">
        <v>30</v>
      </c>
      <c r="D64" s="21"/>
      <c r="E64" s="21"/>
      <c r="F64" s="22">
        <f>F65+F68+F71+F74</f>
        <v>33407.138180000002</v>
      </c>
      <c r="G64" s="22">
        <f>G65+G68+G71+G74</f>
        <v>35533.304930000013</v>
      </c>
      <c r="H64" s="22">
        <f>H65+H68+H71+H74</f>
        <v>39818.604930000009</v>
      </c>
    </row>
    <row r="65" spans="1:8" ht="62.25" customHeight="1">
      <c r="A65" s="30" t="s">
        <v>236</v>
      </c>
      <c r="B65" s="18" t="s">
        <v>18</v>
      </c>
      <c r="C65" s="18" t="s">
        <v>30</v>
      </c>
      <c r="D65" s="18" t="s">
        <v>76</v>
      </c>
      <c r="E65" s="18"/>
      <c r="F65" s="25">
        <f t="shared" ref="F65:H66" si="7">F66</f>
        <v>10</v>
      </c>
      <c r="G65" s="25">
        <f t="shared" si="7"/>
        <v>10</v>
      </c>
      <c r="H65" s="25">
        <f t="shared" si="7"/>
        <v>0</v>
      </c>
    </row>
    <row r="66" spans="1:8" ht="78" customHeight="1">
      <c r="A66" s="30" t="s">
        <v>196</v>
      </c>
      <c r="B66" s="18" t="s">
        <v>18</v>
      </c>
      <c r="C66" s="18" t="s">
        <v>30</v>
      </c>
      <c r="D66" s="18" t="s">
        <v>139</v>
      </c>
      <c r="E66" s="18"/>
      <c r="F66" s="25">
        <f t="shared" si="7"/>
        <v>10</v>
      </c>
      <c r="G66" s="25">
        <f t="shared" si="7"/>
        <v>10</v>
      </c>
      <c r="H66" s="25">
        <f t="shared" si="7"/>
        <v>0</v>
      </c>
    </row>
    <row r="67" spans="1:8" ht="38.25" customHeight="1">
      <c r="A67" s="19" t="s">
        <v>46</v>
      </c>
      <c r="B67" s="18" t="s">
        <v>18</v>
      </c>
      <c r="C67" s="18" t="s">
        <v>30</v>
      </c>
      <c r="D67" s="18" t="s">
        <v>139</v>
      </c>
      <c r="E67" s="18" t="s">
        <v>47</v>
      </c>
      <c r="F67" s="25">
        <v>10</v>
      </c>
      <c r="G67" s="25">
        <v>10</v>
      </c>
      <c r="H67" s="32">
        <v>0</v>
      </c>
    </row>
    <row r="68" spans="1:8" ht="65.25" customHeight="1">
      <c r="A68" s="30" t="s">
        <v>197</v>
      </c>
      <c r="B68" s="18" t="s">
        <v>18</v>
      </c>
      <c r="C68" s="18" t="s">
        <v>30</v>
      </c>
      <c r="D68" s="18" t="s">
        <v>77</v>
      </c>
      <c r="E68" s="18"/>
      <c r="F68" s="25">
        <f t="shared" ref="F68:H69" si="8">F69</f>
        <v>10</v>
      </c>
      <c r="G68" s="25">
        <f t="shared" si="8"/>
        <v>10</v>
      </c>
      <c r="H68" s="25">
        <f t="shared" si="8"/>
        <v>0</v>
      </c>
    </row>
    <row r="69" spans="1:8" ht="78" customHeight="1">
      <c r="A69" s="30" t="s">
        <v>198</v>
      </c>
      <c r="B69" s="18" t="s">
        <v>18</v>
      </c>
      <c r="C69" s="18" t="s">
        <v>30</v>
      </c>
      <c r="D69" s="18" t="s">
        <v>140</v>
      </c>
      <c r="E69" s="18"/>
      <c r="F69" s="25">
        <f t="shared" si="8"/>
        <v>10</v>
      </c>
      <c r="G69" s="25">
        <f t="shared" si="8"/>
        <v>10</v>
      </c>
      <c r="H69" s="25">
        <f t="shared" si="8"/>
        <v>0</v>
      </c>
    </row>
    <row r="70" spans="1:8" ht="38.25" customHeight="1">
      <c r="A70" s="19" t="s">
        <v>46</v>
      </c>
      <c r="B70" s="18" t="s">
        <v>18</v>
      </c>
      <c r="C70" s="18" t="s">
        <v>30</v>
      </c>
      <c r="D70" s="18" t="s">
        <v>140</v>
      </c>
      <c r="E70" s="18" t="s">
        <v>47</v>
      </c>
      <c r="F70" s="25">
        <v>10</v>
      </c>
      <c r="G70" s="25">
        <v>10</v>
      </c>
      <c r="H70" s="32">
        <v>0</v>
      </c>
    </row>
    <row r="71" spans="1:8" ht="78.75" customHeight="1">
      <c r="A71" s="19" t="s">
        <v>172</v>
      </c>
      <c r="B71" s="18" t="s">
        <v>18</v>
      </c>
      <c r="C71" s="18" t="s">
        <v>30</v>
      </c>
      <c r="D71" s="18" t="s">
        <v>291</v>
      </c>
      <c r="E71" s="18"/>
      <c r="F71" s="25">
        <f>SUM(F72:F73)</f>
        <v>756.4</v>
      </c>
      <c r="G71" s="25">
        <f t="shared" ref="G71:H71" si="9">SUM(G72:G73)</f>
        <v>793.80000000000007</v>
      </c>
      <c r="H71" s="25">
        <f t="shared" si="9"/>
        <v>822.1</v>
      </c>
    </row>
    <row r="72" spans="1:8" ht="93.75" customHeight="1">
      <c r="A72" s="19" t="s">
        <v>44</v>
      </c>
      <c r="B72" s="18" t="s">
        <v>18</v>
      </c>
      <c r="C72" s="18" t="s">
        <v>30</v>
      </c>
      <c r="D72" s="18" t="s">
        <v>291</v>
      </c>
      <c r="E72" s="18" t="s">
        <v>45</v>
      </c>
      <c r="F72" s="25">
        <v>746.3</v>
      </c>
      <c r="G72" s="25">
        <v>783.7</v>
      </c>
      <c r="H72" s="32">
        <v>812</v>
      </c>
    </row>
    <row r="73" spans="1:8" ht="38.25" customHeight="1">
      <c r="A73" s="19" t="s">
        <v>46</v>
      </c>
      <c r="B73" s="18" t="s">
        <v>18</v>
      </c>
      <c r="C73" s="18" t="s">
        <v>30</v>
      </c>
      <c r="D73" s="18" t="s">
        <v>291</v>
      </c>
      <c r="E73" s="18" t="s">
        <v>47</v>
      </c>
      <c r="F73" s="25">
        <v>10.1</v>
      </c>
      <c r="G73" s="25">
        <v>10.1</v>
      </c>
      <c r="H73" s="32">
        <v>10.1</v>
      </c>
    </row>
    <row r="74" spans="1:8" ht="24.75" customHeight="1">
      <c r="A74" s="19" t="s">
        <v>56</v>
      </c>
      <c r="B74" s="18" t="s">
        <v>18</v>
      </c>
      <c r="C74" s="18" t="s">
        <v>30</v>
      </c>
      <c r="D74" s="18" t="s">
        <v>75</v>
      </c>
      <c r="E74" s="18"/>
      <c r="F74" s="25">
        <f>F75+F79+F90+F96+F85+F98+F93+F83</f>
        <v>32630.73818</v>
      </c>
      <c r="G74" s="25">
        <f t="shared" ref="G74:H74" si="10">G75+G79+G90+G96+G85+G98+G93</f>
        <v>34719.50493000001</v>
      </c>
      <c r="H74" s="25">
        <f t="shared" si="10"/>
        <v>38996.50493000001</v>
      </c>
    </row>
    <row r="75" spans="1:8" ht="27.75" customHeight="1">
      <c r="A75" s="30" t="s">
        <v>169</v>
      </c>
      <c r="B75" s="26" t="s">
        <v>18</v>
      </c>
      <c r="C75" s="18" t="s">
        <v>30</v>
      </c>
      <c r="D75" s="18" t="s">
        <v>93</v>
      </c>
      <c r="E75" s="18"/>
      <c r="F75" s="25">
        <f>F76+F77+F78</f>
        <v>29718.790850000001</v>
      </c>
      <c r="G75" s="25">
        <f>G76+G77+G78</f>
        <v>27463.92311</v>
      </c>
      <c r="H75" s="25">
        <f>H76+H77+H78</f>
        <v>27248.92311</v>
      </c>
    </row>
    <row r="76" spans="1:8" ht="93" customHeight="1">
      <c r="A76" s="31" t="s">
        <v>44</v>
      </c>
      <c r="B76" s="26" t="s">
        <v>18</v>
      </c>
      <c r="C76" s="18" t="s">
        <v>30</v>
      </c>
      <c r="D76" s="18" t="s">
        <v>93</v>
      </c>
      <c r="E76" s="18" t="s">
        <v>45</v>
      </c>
      <c r="F76" s="35">
        <v>24195.180240000002</v>
      </c>
      <c r="G76" s="35">
        <v>24674.43</v>
      </c>
      <c r="H76" s="35">
        <v>24674.43</v>
      </c>
    </row>
    <row r="77" spans="1:8" ht="39.75" customHeight="1">
      <c r="A77" s="19" t="s">
        <v>46</v>
      </c>
      <c r="B77" s="26" t="s">
        <v>18</v>
      </c>
      <c r="C77" s="18" t="s">
        <v>30</v>
      </c>
      <c r="D77" s="18" t="s">
        <v>93</v>
      </c>
      <c r="E77" s="18" t="s">
        <v>47</v>
      </c>
      <c r="F77" s="35">
        <v>5466.5486300000002</v>
      </c>
      <c r="G77" s="35">
        <v>2755.89311</v>
      </c>
      <c r="H77" s="35">
        <v>2540.89311</v>
      </c>
    </row>
    <row r="78" spans="1:8" ht="18" customHeight="1">
      <c r="A78" s="31" t="s">
        <v>48</v>
      </c>
      <c r="B78" s="26" t="s">
        <v>18</v>
      </c>
      <c r="C78" s="18" t="s">
        <v>30</v>
      </c>
      <c r="D78" s="18" t="s">
        <v>93</v>
      </c>
      <c r="E78" s="18" t="s">
        <v>49</v>
      </c>
      <c r="F78" s="35">
        <v>57.061979999999998</v>
      </c>
      <c r="G78" s="35">
        <v>33.6</v>
      </c>
      <c r="H78" s="35">
        <v>33.6</v>
      </c>
    </row>
    <row r="79" spans="1:8" ht="27.75" customHeight="1">
      <c r="A79" s="30" t="s">
        <v>61</v>
      </c>
      <c r="B79" s="26" t="s">
        <v>18</v>
      </c>
      <c r="C79" s="18" t="s">
        <v>30</v>
      </c>
      <c r="D79" s="18" t="s">
        <v>94</v>
      </c>
      <c r="E79" s="18"/>
      <c r="F79" s="25">
        <f>F80+F81+F82</f>
        <v>984.9</v>
      </c>
      <c r="G79" s="25">
        <f>G80+G81+G82</f>
        <v>869.3</v>
      </c>
      <c r="H79" s="25">
        <f>H80+H81+H82</f>
        <v>869.3</v>
      </c>
    </row>
    <row r="80" spans="1:8" ht="39" customHeight="1">
      <c r="A80" s="19" t="s">
        <v>46</v>
      </c>
      <c r="B80" s="26" t="s">
        <v>18</v>
      </c>
      <c r="C80" s="18" t="s">
        <v>30</v>
      </c>
      <c r="D80" s="18" t="s">
        <v>94</v>
      </c>
      <c r="E80" s="18" t="s">
        <v>47</v>
      </c>
      <c r="F80" s="35">
        <v>592.5</v>
      </c>
      <c r="G80" s="35">
        <v>561.9</v>
      </c>
      <c r="H80" s="35">
        <v>561.9</v>
      </c>
    </row>
    <row r="81" spans="1:17" ht="26.25" customHeight="1">
      <c r="A81" s="19" t="s">
        <v>50</v>
      </c>
      <c r="B81" s="26" t="s">
        <v>18</v>
      </c>
      <c r="C81" s="18" t="s">
        <v>30</v>
      </c>
      <c r="D81" s="18" t="s">
        <v>94</v>
      </c>
      <c r="E81" s="18" t="s">
        <v>51</v>
      </c>
      <c r="F81" s="35">
        <v>256</v>
      </c>
      <c r="G81" s="35">
        <v>251</v>
      </c>
      <c r="H81" s="35">
        <v>251</v>
      </c>
    </row>
    <row r="82" spans="1:17" ht="17.25" customHeight="1">
      <c r="A82" s="19" t="s">
        <v>48</v>
      </c>
      <c r="B82" s="26" t="s">
        <v>18</v>
      </c>
      <c r="C82" s="18" t="s">
        <v>30</v>
      </c>
      <c r="D82" s="18" t="s">
        <v>94</v>
      </c>
      <c r="E82" s="18" t="s">
        <v>49</v>
      </c>
      <c r="F82" s="35">
        <v>136.4</v>
      </c>
      <c r="G82" s="35">
        <v>56.4</v>
      </c>
      <c r="H82" s="35">
        <v>56.4</v>
      </c>
    </row>
    <row r="83" spans="1:17" ht="53.25" customHeight="1">
      <c r="A83" s="19" t="s">
        <v>372</v>
      </c>
      <c r="B83" s="26" t="s">
        <v>18</v>
      </c>
      <c r="C83" s="18" t="s">
        <v>30</v>
      </c>
      <c r="D83" s="18" t="s">
        <v>370</v>
      </c>
      <c r="E83" s="18"/>
      <c r="F83" s="35">
        <f>F84</f>
        <v>411</v>
      </c>
      <c r="G83" s="35">
        <f t="shared" ref="G83:H83" si="11">G84</f>
        <v>0</v>
      </c>
      <c r="H83" s="35">
        <f t="shared" si="11"/>
        <v>0</v>
      </c>
    </row>
    <row r="84" spans="1:17" ht="93.75" customHeight="1">
      <c r="A84" s="31" t="s">
        <v>44</v>
      </c>
      <c r="B84" s="26" t="s">
        <v>18</v>
      </c>
      <c r="C84" s="18" t="s">
        <v>30</v>
      </c>
      <c r="D84" s="18" t="s">
        <v>370</v>
      </c>
      <c r="E84" s="18" t="s">
        <v>45</v>
      </c>
      <c r="F84" s="35">
        <v>411</v>
      </c>
      <c r="G84" s="35">
        <v>0</v>
      </c>
      <c r="H84" s="35">
        <v>0</v>
      </c>
    </row>
    <row r="85" spans="1:17" ht="68.25" customHeight="1">
      <c r="A85" s="19" t="s">
        <v>349</v>
      </c>
      <c r="B85" s="18" t="s">
        <v>18</v>
      </c>
      <c r="C85" s="18" t="s">
        <v>30</v>
      </c>
      <c r="D85" s="18" t="s">
        <v>156</v>
      </c>
      <c r="E85" s="18"/>
      <c r="F85" s="25">
        <f>SUM(F86+F88)</f>
        <v>1148.98963</v>
      </c>
      <c r="G85" s="25">
        <f>SUM(G86+G88)</f>
        <v>1818.18182</v>
      </c>
      <c r="H85" s="25">
        <f>SUM(H86+H88)</f>
        <v>1818.18182</v>
      </c>
    </row>
    <row r="86" spans="1:17" ht="51.75" customHeight="1">
      <c r="A86" s="19" t="s">
        <v>204</v>
      </c>
      <c r="B86" s="18" t="s">
        <v>18</v>
      </c>
      <c r="C86" s="18" t="s">
        <v>30</v>
      </c>
      <c r="D86" s="18" t="s">
        <v>156</v>
      </c>
      <c r="E86" s="18"/>
      <c r="F86" s="25">
        <f>SUM(F87)</f>
        <v>1137.49973</v>
      </c>
      <c r="G86" s="25">
        <f>SUM(G87)</f>
        <v>1800</v>
      </c>
      <c r="H86" s="25">
        <f>SUM(H87)</f>
        <v>1800</v>
      </c>
      <c r="Q86" s="19"/>
    </row>
    <row r="87" spans="1:17" ht="42" customHeight="1">
      <c r="A87" s="19" t="s">
        <v>46</v>
      </c>
      <c r="B87" s="18" t="s">
        <v>18</v>
      </c>
      <c r="C87" s="18" t="s">
        <v>30</v>
      </c>
      <c r="D87" s="18" t="s">
        <v>156</v>
      </c>
      <c r="E87" s="18" t="s">
        <v>47</v>
      </c>
      <c r="F87" s="25">
        <v>1137.49973</v>
      </c>
      <c r="G87" s="25">
        <v>1800</v>
      </c>
      <c r="H87" s="32">
        <v>1800</v>
      </c>
    </row>
    <row r="88" spans="1:17" ht="66.75" customHeight="1">
      <c r="A88" s="19" t="s">
        <v>312</v>
      </c>
      <c r="B88" s="18" t="s">
        <v>18</v>
      </c>
      <c r="C88" s="18" t="s">
        <v>30</v>
      </c>
      <c r="D88" s="18" t="s">
        <v>156</v>
      </c>
      <c r="E88" s="18"/>
      <c r="F88" s="25">
        <f>SUM(F89)</f>
        <v>11.4899</v>
      </c>
      <c r="G88" s="25">
        <f>SUM(G89)</f>
        <v>18.181819999999998</v>
      </c>
      <c r="H88" s="25">
        <f>SUM(H89)</f>
        <v>18.181819999999998</v>
      </c>
    </row>
    <row r="89" spans="1:17" ht="42" customHeight="1">
      <c r="A89" s="19" t="s">
        <v>46</v>
      </c>
      <c r="B89" s="18" t="s">
        <v>18</v>
      </c>
      <c r="C89" s="18" t="s">
        <v>30</v>
      </c>
      <c r="D89" s="18" t="s">
        <v>156</v>
      </c>
      <c r="E89" s="18" t="s">
        <v>47</v>
      </c>
      <c r="F89" s="25">
        <v>11.4899</v>
      </c>
      <c r="G89" s="25">
        <v>18.181819999999998</v>
      </c>
      <c r="H89" s="32">
        <v>18.181819999999998</v>
      </c>
    </row>
    <row r="90" spans="1:17" ht="127.5" customHeight="1">
      <c r="A90" s="19" t="s">
        <v>212</v>
      </c>
      <c r="B90" s="18" t="s">
        <v>18</v>
      </c>
      <c r="C90" s="18" t="s">
        <v>30</v>
      </c>
      <c r="D90" s="18" t="s">
        <v>211</v>
      </c>
      <c r="E90" s="18"/>
      <c r="F90" s="25">
        <f>F91+F92</f>
        <v>22.1</v>
      </c>
      <c r="G90" s="25">
        <f>G91+G92</f>
        <v>19.899999999999999</v>
      </c>
      <c r="H90" s="25">
        <f>H91+H92</f>
        <v>19.899999999999999</v>
      </c>
    </row>
    <row r="91" spans="1:17" ht="90.75" customHeight="1">
      <c r="A91" s="31" t="s">
        <v>44</v>
      </c>
      <c r="B91" s="18" t="s">
        <v>18</v>
      </c>
      <c r="C91" s="18" t="s">
        <v>30</v>
      </c>
      <c r="D91" s="18" t="s">
        <v>211</v>
      </c>
      <c r="E91" s="18" t="s">
        <v>45</v>
      </c>
      <c r="F91" s="25">
        <v>10.75286</v>
      </c>
      <c r="G91" s="25">
        <v>9.1814300000000006</v>
      </c>
      <c r="H91" s="25">
        <v>9.1814300000000006</v>
      </c>
    </row>
    <row r="92" spans="1:17" ht="42" customHeight="1">
      <c r="A92" s="19" t="s">
        <v>46</v>
      </c>
      <c r="B92" s="18" t="s">
        <v>18</v>
      </c>
      <c r="C92" s="18" t="s">
        <v>30</v>
      </c>
      <c r="D92" s="18" t="s">
        <v>211</v>
      </c>
      <c r="E92" s="18" t="s">
        <v>47</v>
      </c>
      <c r="F92" s="25">
        <v>11.34714</v>
      </c>
      <c r="G92" s="25">
        <v>10.71857</v>
      </c>
      <c r="H92" s="32">
        <v>10.71857</v>
      </c>
    </row>
    <row r="93" spans="1:17" ht="95.25" customHeight="1">
      <c r="A93" s="31" t="s">
        <v>282</v>
      </c>
      <c r="B93" s="18" t="s">
        <v>18</v>
      </c>
      <c r="C93" s="18" t="s">
        <v>30</v>
      </c>
      <c r="D93" s="18" t="s">
        <v>364</v>
      </c>
      <c r="E93" s="18"/>
      <c r="F93" s="25">
        <f>F94+F95</f>
        <v>179.79999999999998</v>
      </c>
      <c r="G93" s="25">
        <f t="shared" ref="G93:H93" si="12">G94+G95</f>
        <v>179.79999999999998</v>
      </c>
      <c r="H93" s="25">
        <f t="shared" si="12"/>
        <v>179.79999999999998</v>
      </c>
    </row>
    <row r="94" spans="1:17" ht="93" customHeight="1">
      <c r="A94" s="19" t="s">
        <v>44</v>
      </c>
      <c r="B94" s="18" t="s">
        <v>18</v>
      </c>
      <c r="C94" s="18" t="s">
        <v>30</v>
      </c>
      <c r="D94" s="18" t="s">
        <v>364</v>
      </c>
      <c r="E94" s="18" t="s">
        <v>45</v>
      </c>
      <c r="F94" s="25">
        <v>21.35</v>
      </c>
      <c r="G94" s="25">
        <v>21.35</v>
      </c>
      <c r="H94" s="32">
        <v>21.35</v>
      </c>
    </row>
    <row r="95" spans="1:17" ht="42" customHeight="1">
      <c r="A95" s="19" t="s">
        <v>46</v>
      </c>
      <c r="B95" s="18" t="s">
        <v>18</v>
      </c>
      <c r="C95" s="18" t="s">
        <v>30</v>
      </c>
      <c r="D95" s="18" t="s">
        <v>364</v>
      </c>
      <c r="E95" s="18" t="s">
        <v>47</v>
      </c>
      <c r="F95" s="25">
        <v>158.44999999999999</v>
      </c>
      <c r="G95" s="25">
        <v>158.44999999999999</v>
      </c>
      <c r="H95" s="32">
        <v>158.44999999999999</v>
      </c>
    </row>
    <row r="96" spans="1:17" ht="42" customHeight="1">
      <c r="A96" s="19" t="s">
        <v>58</v>
      </c>
      <c r="B96" s="18" t="s">
        <v>18</v>
      </c>
      <c r="C96" s="18" t="s">
        <v>30</v>
      </c>
      <c r="D96" s="18" t="s">
        <v>83</v>
      </c>
      <c r="E96" s="18"/>
      <c r="F96" s="25">
        <f>SUM(F97)</f>
        <v>165.15770000000001</v>
      </c>
      <c r="G96" s="25">
        <f>SUM(G97)</f>
        <v>8.4</v>
      </c>
      <c r="H96" s="25">
        <f>SUM(H97)</f>
        <v>8.4</v>
      </c>
    </row>
    <row r="97" spans="1:9" ht="20.25" customHeight="1">
      <c r="A97" s="31" t="s">
        <v>48</v>
      </c>
      <c r="B97" s="26" t="s">
        <v>18</v>
      </c>
      <c r="C97" s="18" t="s">
        <v>30</v>
      </c>
      <c r="D97" s="18" t="s">
        <v>83</v>
      </c>
      <c r="E97" s="18" t="s">
        <v>49</v>
      </c>
      <c r="F97" s="25">
        <v>165.15770000000001</v>
      </c>
      <c r="G97" s="25">
        <v>8.4</v>
      </c>
      <c r="H97" s="32">
        <v>8.4</v>
      </c>
    </row>
    <row r="98" spans="1:9" ht="18" customHeight="1">
      <c r="A98" s="36" t="s">
        <v>150</v>
      </c>
      <c r="B98" s="27" t="s">
        <v>18</v>
      </c>
      <c r="C98" s="27" t="s">
        <v>30</v>
      </c>
      <c r="D98" s="27" t="s">
        <v>151</v>
      </c>
      <c r="E98" s="27"/>
      <c r="F98" s="35">
        <f t="shared" ref="F98:H98" si="13">F99</f>
        <v>0</v>
      </c>
      <c r="G98" s="35">
        <f t="shared" si="13"/>
        <v>4360</v>
      </c>
      <c r="H98" s="35">
        <f t="shared" si="13"/>
        <v>8852</v>
      </c>
    </row>
    <row r="99" spans="1:9" ht="25.5" customHeight="1">
      <c r="A99" s="36" t="s">
        <v>48</v>
      </c>
      <c r="B99" s="27" t="s">
        <v>18</v>
      </c>
      <c r="C99" s="27" t="s">
        <v>30</v>
      </c>
      <c r="D99" s="27" t="s">
        <v>151</v>
      </c>
      <c r="E99" s="27" t="s">
        <v>49</v>
      </c>
      <c r="F99" s="35">
        <v>0</v>
      </c>
      <c r="G99" s="35">
        <v>4360</v>
      </c>
      <c r="H99" s="35">
        <v>8852</v>
      </c>
    </row>
    <row r="100" spans="1:9" ht="57" customHeight="1">
      <c r="A100" s="56" t="s">
        <v>38</v>
      </c>
      <c r="B100" s="57" t="s">
        <v>19</v>
      </c>
      <c r="C100" s="57"/>
      <c r="D100" s="92"/>
      <c r="E100" s="57"/>
      <c r="F100" s="90">
        <f>F101+F105+F110</f>
        <v>1362.5</v>
      </c>
      <c r="G100" s="90">
        <f>G101+G105+G110</f>
        <v>1362.5</v>
      </c>
      <c r="H100" s="90">
        <f>H101+H105+H110</f>
        <v>1262.5</v>
      </c>
    </row>
    <row r="101" spans="1:9" ht="66" customHeight="1">
      <c r="A101" s="23" t="s">
        <v>186</v>
      </c>
      <c r="B101" s="21" t="s">
        <v>19</v>
      </c>
      <c r="C101" s="21" t="s">
        <v>24</v>
      </c>
      <c r="D101" s="24"/>
      <c r="E101" s="21"/>
      <c r="F101" s="22">
        <f>F102</f>
        <v>878.37377000000004</v>
      </c>
      <c r="G101" s="22">
        <f t="shared" ref="G101:H103" si="14">G102</f>
        <v>985</v>
      </c>
      <c r="H101" s="22">
        <f t="shared" si="14"/>
        <v>985</v>
      </c>
    </row>
    <row r="102" spans="1:9" ht="30" customHeight="1">
      <c r="A102" s="19" t="s">
        <v>55</v>
      </c>
      <c r="B102" s="18" t="s">
        <v>19</v>
      </c>
      <c r="C102" s="18" t="s">
        <v>24</v>
      </c>
      <c r="D102" s="18" t="s">
        <v>75</v>
      </c>
      <c r="E102" s="18"/>
      <c r="F102" s="25">
        <f>F103</f>
        <v>878.37377000000004</v>
      </c>
      <c r="G102" s="25">
        <f t="shared" si="14"/>
        <v>985</v>
      </c>
      <c r="H102" s="25">
        <f t="shared" si="14"/>
        <v>985</v>
      </c>
    </row>
    <row r="103" spans="1:9" ht="65.25" customHeight="1">
      <c r="A103" s="30" t="s">
        <v>62</v>
      </c>
      <c r="B103" s="26" t="s">
        <v>19</v>
      </c>
      <c r="C103" s="18" t="s">
        <v>24</v>
      </c>
      <c r="D103" s="18" t="s">
        <v>95</v>
      </c>
      <c r="E103" s="18"/>
      <c r="F103" s="25">
        <f>F104</f>
        <v>878.37377000000004</v>
      </c>
      <c r="G103" s="25">
        <f t="shared" si="14"/>
        <v>985</v>
      </c>
      <c r="H103" s="25">
        <f t="shared" si="14"/>
        <v>985</v>
      </c>
    </row>
    <row r="104" spans="1:9" ht="39.75" customHeight="1">
      <c r="A104" s="31" t="s">
        <v>46</v>
      </c>
      <c r="B104" s="18" t="s">
        <v>19</v>
      </c>
      <c r="C104" s="18" t="s">
        <v>24</v>
      </c>
      <c r="D104" s="18" t="s">
        <v>95</v>
      </c>
      <c r="E104" s="18" t="s">
        <v>47</v>
      </c>
      <c r="F104" s="25">
        <v>878.37377000000004</v>
      </c>
      <c r="G104" s="25">
        <v>985</v>
      </c>
      <c r="H104" s="32">
        <v>985</v>
      </c>
    </row>
    <row r="105" spans="1:9" ht="63" customHeight="1">
      <c r="A105" s="23" t="s">
        <v>186</v>
      </c>
      <c r="B105" s="21" t="s">
        <v>19</v>
      </c>
      <c r="C105" s="21" t="s">
        <v>28</v>
      </c>
      <c r="D105" s="24"/>
      <c r="E105" s="21"/>
      <c r="F105" s="22">
        <f t="shared" ref="F105:H106" si="15">F106</f>
        <v>349.17223000000001</v>
      </c>
      <c r="G105" s="22">
        <f t="shared" si="15"/>
        <v>220</v>
      </c>
      <c r="H105" s="54">
        <f t="shared" si="15"/>
        <v>220</v>
      </c>
    </row>
    <row r="106" spans="1:9" ht="27.75" customHeight="1">
      <c r="A106" s="19" t="s">
        <v>55</v>
      </c>
      <c r="B106" s="18" t="s">
        <v>19</v>
      </c>
      <c r="C106" s="18" t="s">
        <v>28</v>
      </c>
      <c r="D106" s="18" t="s">
        <v>75</v>
      </c>
      <c r="E106" s="18"/>
      <c r="F106" s="25">
        <f t="shared" si="15"/>
        <v>349.17223000000001</v>
      </c>
      <c r="G106" s="25">
        <f t="shared" si="15"/>
        <v>220</v>
      </c>
      <c r="H106" s="25">
        <f t="shared" si="15"/>
        <v>220</v>
      </c>
    </row>
    <row r="107" spans="1:9" ht="65.25" customHeight="1">
      <c r="A107" s="30" t="s">
        <v>62</v>
      </c>
      <c r="B107" s="26" t="s">
        <v>19</v>
      </c>
      <c r="C107" s="18" t="s">
        <v>28</v>
      </c>
      <c r="D107" s="18" t="s">
        <v>95</v>
      </c>
      <c r="E107" s="18"/>
      <c r="F107" s="25">
        <f>F108+F109</f>
        <v>349.17223000000001</v>
      </c>
      <c r="G107" s="25">
        <f>G108+G109</f>
        <v>220</v>
      </c>
      <c r="H107" s="25">
        <f>H108+H109</f>
        <v>220</v>
      </c>
    </row>
    <row r="108" spans="1:9" ht="40.5" customHeight="1">
      <c r="A108" s="31" t="s">
        <v>46</v>
      </c>
      <c r="B108" s="18" t="s">
        <v>19</v>
      </c>
      <c r="C108" s="18" t="s">
        <v>28</v>
      </c>
      <c r="D108" s="18" t="s">
        <v>95</v>
      </c>
      <c r="E108" s="18" t="s">
        <v>47</v>
      </c>
      <c r="F108" s="25">
        <v>349.17223000000001</v>
      </c>
      <c r="G108" s="25">
        <v>220</v>
      </c>
      <c r="H108" s="32">
        <v>220</v>
      </c>
    </row>
    <row r="109" spans="1:9" ht="21.75" customHeight="1">
      <c r="A109" s="31" t="s">
        <v>48</v>
      </c>
      <c r="B109" s="18" t="s">
        <v>19</v>
      </c>
      <c r="C109" s="18" t="s">
        <v>28</v>
      </c>
      <c r="D109" s="18" t="s">
        <v>95</v>
      </c>
      <c r="E109" s="18" t="s">
        <v>49</v>
      </c>
      <c r="F109" s="25">
        <v>0</v>
      </c>
      <c r="G109" s="25"/>
      <c r="H109" s="32"/>
    </row>
    <row r="110" spans="1:9" ht="41.25" customHeight="1">
      <c r="A110" s="23" t="s">
        <v>40</v>
      </c>
      <c r="B110" s="21" t="s">
        <v>19</v>
      </c>
      <c r="C110" s="21" t="s">
        <v>39</v>
      </c>
      <c r="D110" s="21"/>
      <c r="E110" s="21"/>
      <c r="F110" s="22">
        <f>F111+F114</f>
        <v>134.95400000000001</v>
      </c>
      <c r="G110" s="22">
        <f>G111+G114</f>
        <v>157.5</v>
      </c>
      <c r="H110" s="22">
        <f>H111+H114</f>
        <v>57.5</v>
      </c>
    </row>
    <row r="111" spans="1:9" ht="63.75" customHeight="1">
      <c r="A111" s="30" t="s">
        <v>237</v>
      </c>
      <c r="B111" s="18" t="s">
        <v>19</v>
      </c>
      <c r="C111" s="18" t="s">
        <v>39</v>
      </c>
      <c r="D111" s="18" t="s">
        <v>78</v>
      </c>
      <c r="E111" s="18"/>
      <c r="F111" s="25">
        <f t="shared" ref="F111:H112" si="16">F112</f>
        <v>100</v>
      </c>
      <c r="G111" s="25">
        <f t="shared" si="16"/>
        <v>100</v>
      </c>
      <c r="H111" s="25">
        <f t="shared" si="16"/>
        <v>0</v>
      </c>
      <c r="I111" s="6"/>
    </row>
    <row r="112" spans="1:9" ht="81" customHeight="1">
      <c r="A112" s="30" t="s">
        <v>205</v>
      </c>
      <c r="B112" s="18" t="s">
        <v>19</v>
      </c>
      <c r="C112" s="18" t="s">
        <v>39</v>
      </c>
      <c r="D112" s="18" t="s">
        <v>96</v>
      </c>
      <c r="E112" s="18"/>
      <c r="F112" s="25">
        <f t="shared" si="16"/>
        <v>100</v>
      </c>
      <c r="G112" s="25">
        <f t="shared" si="16"/>
        <v>100</v>
      </c>
      <c r="H112" s="25">
        <f t="shared" si="16"/>
        <v>0</v>
      </c>
      <c r="I112" s="6"/>
    </row>
    <row r="113" spans="1:16" ht="36.75" customHeight="1">
      <c r="A113" s="19" t="s">
        <v>46</v>
      </c>
      <c r="B113" s="18" t="s">
        <v>19</v>
      </c>
      <c r="C113" s="18" t="s">
        <v>39</v>
      </c>
      <c r="D113" s="18" t="s">
        <v>96</v>
      </c>
      <c r="E113" s="18" t="s">
        <v>47</v>
      </c>
      <c r="F113" s="25">
        <v>100</v>
      </c>
      <c r="G113" s="25">
        <v>100</v>
      </c>
      <c r="H113" s="32">
        <v>0</v>
      </c>
      <c r="I113" s="6"/>
    </row>
    <row r="114" spans="1:16" ht="66" customHeight="1">
      <c r="A114" s="30" t="s">
        <v>62</v>
      </c>
      <c r="B114" s="26" t="s">
        <v>19</v>
      </c>
      <c r="C114" s="18" t="s">
        <v>39</v>
      </c>
      <c r="D114" s="18" t="s">
        <v>75</v>
      </c>
      <c r="E114" s="18"/>
      <c r="F114" s="25">
        <f t="shared" ref="F114:H115" si="17">SUM(F115)</f>
        <v>34.954000000000001</v>
      </c>
      <c r="G114" s="25">
        <f t="shared" si="17"/>
        <v>57.5</v>
      </c>
      <c r="H114" s="25">
        <f t="shared" si="17"/>
        <v>57.5</v>
      </c>
      <c r="I114" s="6"/>
    </row>
    <row r="115" spans="1:16" ht="64.5" customHeight="1">
      <c r="A115" s="30" t="s">
        <v>62</v>
      </c>
      <c r="B115" s="26" t="s">
        <v>19</v>
      </c>
      <c r="C115" s="18" t="s">
        <v>39</v>
      </c>
      <c r="D115" s="18" t="s">
        <v>95</v>
      </c>
      <c r="E115" s="18"/>
      <c r="F115" s="25">
        <f t="shared" si="17"/>
        <v>34.954000000000001</v>
      </c>
      <c r="G115" s="25">
        <f t="shared" si="17"/>
        <v>57.5</v>
      </c>
      <c r="H115" s="25">
        <f t="shared" si="17"/>
        <v>57.5</v>
      </c>
      <c r="I115" s="6"/>
    </row>
    <row r="116" spans="1:16" ht="36.75" customHeight="1">
      <c r="A116" s="31" t="s">
        <v>46</v>
      </c>
      <c r="B116" s="18" t="s">
        <v>19</v>
      </c>
      <c r="C116" s="18" t="s">
        <v>39</v>
      </c>
      <c r="D116" s="18" t="s">
        <v>95</v>
      </c>
      <c r="E116" s="18" t="s">
        <v>47</v>
      </c>
      <c r="F116" s="25">
        <v>34.954000000000001</v>
      </c>
      <c r="G116" s="25">
        <v>57.5</v>
      </c>
      <c r="H116" s="32">
        <v>57.5</v>
      </c>
      <c r="I116" s="6"/>
    </row>
    <row r="117" spans="1:16" ht="14.25" customHeight="1">
      <c r="A117" s="56" t="s">
        <v>29</v>
      </c>
      <c r="B117" s="57" t="s">
        <v>20</v>
      </c>
      <c r="C117" s="57"/>
      <c r="D117" s="57"/>
      <c r="E117" s="57"/>
      <c r="F117" s="90">
        <f>F118+F129+F133+F150</f>
        <v>64620.513950000008</v>
      </c>
      <c r="G117" s="90">
        <f>G118+G129+G133+G150</f>
        <v>33046.040959999998</v>
      </c>
      <c r="H117" s="90">
        <f>H118+H129+H133+H150</f>
        <v>32996.040959999998</v>
      </c>
    </row>
    <row r="118" spans="1:16" ht="18" customHeight="1">
      <c r="A118" s="38" t="s">
        <v>146</v>
      </c>
      <c r="B118" s="21" t="s">
        <v>20</v>
      </c>
      <c r="C118" s="21" t="s">
        <v>42</v>
      </c>
      <c r="D118" s="27"/>
      <c r="E118" s="27"/>
      <c r="F118" s="22">
        <f>F119+F122+F127</f>
        <v>588.38</v>
      </c>
      <c r="G118" s="22">
        <f>G119+G122+G127</f>
        <v>2154.0740000000001</v>
      </c>
      <c r="H118" s="22">
        <f>H119+H122+H127</f>
        <v>2154.0740000000001</v>
      </c>
    </row>
    <row r="119" spans="1:16" ht="80.25" customHeight="1">
      <c r="A119" s="19" t="s">
        <v>287</v>
      </c>
      <c r="B119" s="18" t="s">
        <v>20</v>
      </c>
      <c r="C119" s="18" t="s">
        <v>42</v>
      </c>
      <c r="D119" s="18" t="s">
        <v>148</v>
      </c>
      <c r="E119" s="18"/>
      <c r="F119" s="25">
        <f t="shared" ref="F119:H120" si="18">F120</f>
        <v>50</v>
      </c>
      <c r="G119" s="25">
        <f t="shared" si="18"/>
        <v>50</v>
      </c>
      <c r="H119" s="25">
        <f t="shared" si="18"/>
        <v>50</v>
      </c>
    </row>
    <row r="120" spans="1:16" ht="65.25" customHeight="1">
      <c r="A120" s="19" t="s">
        <v>288</v>
      </c>
      <c r="B120" s="18" t="s">
        <v>20</v>
      </c>
      <c r="C120" s="18" t="s">
        <v>42</v>
      </c>
      <c r="D120" s="18" t="s">
        <v>149</v>
      </c>
      <c r="E120" s="18"/>
      <c r="F120" s="25">
        <f t="shared" si="18"/>
        <v>50</v>
      </c>
      <c r="G120" s="25">
        <f t="shared" si="18"/>
        <v>50</v>
      </c>
      <c r="H120" s="25">
        <f t="shared" si="18"/>
        <v>50</v>
      </c>
    </row>
    <row r="121" spans="1:16" ht="42" customHeight="1">
      <c r="A121" s="19" t="s">
        <v>46</v>
      </c>
      <c r="B121" s="18" t="s">
        <v>20</v>
      </c>
      <c r="C121" s="18" t="s">
        <v>42</v>
      </c>
      <c r="D121" s="18" t="s">
        <v>149</v>
      </c>
      <c r="E121" s="18" t="s">
        <v>47</v>
      </c>
      <c r="F121" s="25">
        <v>50</v>
      </c>
      <c r="G121" s="25">
        <v>50</v>
      </c>
      <c r="H121" s="25">
        <v>50</v>
      </c>
    </row>
    <row r="122" spans="1:16" ht="80.25" customHeight="1">
      <c r="A122" s="19" t="s">
        <v>340</v>
      </c>
      <c r="B122" s="26" t="s">
        <v>20</v>
      </c>
      <c r="C122" s="18" t="s">
        <v>42</v>
      </c>
      <c r="D122" s="18" t="s">
        <v>213</v>
      </c>
      <c r="E122" s="18"/>
      <c r="F122" s="25">
        <f>SUM(F123+F125)</f>
        <v>422.18</v>
      </c>
      <c r="G122" s="25">
        <f>SUM(G123+G125)</f>
        <v>1987.874</v>
      </c>
      <c r="H122" s="25">
        <f>SUM(H123+H125)</f>
        <v>1987.874</v>
      </c>
    </row>
    <row r="123" spans="1:16" ht="93.75" customHeight="1">
      <c r="A123" s="19" t="s">
        <v>341</v>
      </c>
      <c r="B123" s="26" t="s">
        <v>20</v>
      </c>
      <c r="C123" s="18" t="s">
        <v>42</v>
      </c>
      <c r="D123" s="18" t="s">
        <v>213</v>
      </c>
      <c r="E123" s="18"/>
      <c r="F123" s="25">
        <f>F124</f>
        <v>418</v>
      </c>
      <c r="G123" s="25">
        <f>G124</f>
        <v>1985.9</v>
      </c>
      <c r="H123" s="25">
        <f>H124</f>
        <v>1985.9</v>
      </c>
      <c r="P123" s="19"/>
    </row>
    <row r="124" spans="1:16" ht="42" customHeight="1">
      <c r="A124" s="19" t="s">
        <v>46</v>
      </c>
      <c r="B124" s="26" t="s">
        <v>20</v>
      </c>
      <c r="C124" s="18" t="s">
        <v>42</v>
      </c>
      <c r="D124" s="18" t="s">
        <v>213</v>
      </c>
      <c r="E124" s="18" t="s">
        <v>47</v>
      </c>
      <c r="F124" s="25">
        <v>418</v>
      </c>
      <c r="G124" s="25">
        <v>1985.9</v>
      </c>
      <c r="H124" s="25">
        <v>1985.9</v>
      </c>
    </row>
    <row r="125" spans="1:16" ht="78.75" customHeight="1">
      <c r="A125" s="19" t="s">
        <v>313</v>
      </c>
      <c r="B125" s="26" t="s">
        <v>20</v>
      </c>
      <c r="C125" s="18" t="s">
        <v>42</v>
      </c>
      <c r="D125" s="27" t="s">
        <v>213</v>
      </c>
      <c r="E125" s="18"/>
      <c r="F125" s="25">
        <v>4.18</v>
      </c>
      <c r="G125" s="25">
        <f>SUM(G126)</f>
        <v>1.974</v>
      </c>
      <c r="H125" s="25">
        <f>SUM(H126)</f>
        <v>1.974</v>
      </c>
    </row>
    <row r="126" spans="1:16" ht="39.75" customHeight="1">
      <c r="A126" s="19" t="s">
        <v>46</v>
      </c>
      <c r="B126" s="26" t="s">
        <v>20</v>
      </c>
      <c r="C126" s="18" t="s">
        <v>42</v>
      </c>
      <c r="D126" s="27" t="s">
        <v>213</v>
      </c>
      <c r="E126" s="18" t="s">
        <v>47</v>
      </c>
      <c r="F126" s="25">
        <v>0</v>
      </c>
      <c r="G126" s="25">
        <v>1.974</v>
      </c>
      <c r="H126" s="25">
        <v>1.974</v>
      </c>
    </row>
    <row r="127" spans="1:16" ht="115.5" customHeight="1">
      <c r="A127" s="19" t="s">
        <v>210</v>
      </c>
      <c r="B127" s="18" t="s">
        <v>20</v>
      </c>
      <c r="C127" s="18" t="s">
        <v>42</v>
      </c>
      <c r="D127" s="18" t="s">
        <v>179</v>
      </c>
      <c r="E127" s="18"/>
      <c r="F127" s="25">
        <f>SUM(F128)</f>
        <v>116.2</v>
      </c>
      <c r="G127" s="25">
        <f>SUM(G128)</f>
        <v>116.2</v>
      </c>
      <c r="H127" s="25">
        <f>SUM(H128)</f>
        <v>116.2</v>
      </c>
    </row>
    <row r="128" spans="1:16" ht="42" customHeight="1">
      <c r="A128" s="19" t="s">
        <v>46</v>
      </c>
      <c r="B128" s="18" t="s">
        <v>20</v>
      </c>
      <c r="C128" s="18" t="s">
        <v>42</v>
      </c>
      <c r="D128" s="18" t="s">
        <v>179</v>
      </c>
      <c r="E128" s="18" t="s">
        <v>47</v>
      </c>
      <c r="F128" s="25">
        <v>116.2</v>
      </c>
      <c r="G128" s="25">
        <v>116.2</v>
      </c>
      <c r="H128" s="25">
        <v>116.2</v>
      </c>
    </row>
    <row r="129" spans="1:16" ht="14.25" customHeight="1">
      <c r="A129" s="23" t="s">
        <v>121</v>
      </c>
      <c r="B129" s="21" t="s">
        <v>20</v>
      </c>
      <c r="C129" s="21" t="s">
        <v>23</v>
      </c>
      <c r="D129" s="21"/>
      <c r="E129" s="21"/>
      <c r="F129" s="22">
        <f>F130</f>
        <v>1306.6825899999999</v>
      </c>
      <c r="G129" s="22">
        <f>G130</f>
        <v>760.86696000000006</v>
      </c>
      <c r="H129" s="22">
        <f>H130</f>
        <v>302.66696000000002</v>
      </c>
    </row>
    <row r="130" spans="1:16" ht="27.75" customHeight="1">
      <c r="A130" s="30" t="s">
        <v>134</v>
      </c>
      <c r="B130" s="18" t="s">
        <v>20</v>
      </c>
      <c r="C130" s="18" t="s">
        <v>23</v>
      </c>
      <c r="D130" s="18" t="s">
        <v>93</v>
      </c>
      <c r="E130" s="18"/>
      <c r="F130" s="25">
        <f>SUM(F131+F132)</f>
        <v>1306.6825899999999</v>
      </c>
      <c r="G130" s="25">
        <f>SUM(G131+G132)</f>
        <v>760.86696000000006</v>
      </c>
      <c r="H130" s="25">
        <f>SUM(H131+H132)</f>
        <v>302.66696000000002</v>
      </c>
    </row>
    <row r="131" spans="1:16" ht="90" customHeight="1">
      <c r="A131" s="31" t="s">
        <v>44</v>
      </c>
      <c r="B131" s="18" t="s">
        <v>20</v>
      </c>
      <c r="C131" s="18" t="s">
        <v>23</v>
      </c>
      <c r="D131" s="18" t="s">
        <v>93</v>
      </c>
      <c r="E131" s="18" t="s">
        <v>45</v>
      </c>
      <c r="F131" s="25">
        <v>668.75259000000005</v>
      </c>
      <c r="G131" s="25">
        <v>460.54</v>
      </c>
      <c r="H131" s="25">
        <v>202.34</v>
      </c>
    </row>
    <row r="132" spans="1:16" ht="40.5" customHeight="1">
      <c r="A132" s="19" t="s">
        <v>46</v>
      </c>
      <c r="B132" s="18" t="s">
        <v>20</v>
      </c>
      <c r="C132" s="18" t="s">
        <v>23</v>
      </c>
      <c r="D132" s="18" t="s">
        <v>93</v>
      </c>
      <c r="E132" s="18" t="s">
        <v>47</v>
      </c>
      <c r="F132" s="25">
        <v>637.92999999999995</v>
      </c>
      <c r="G132" s="25">
        <v>300.32695999999999</v>
      </c>
      <c r="H132" s="25">
        <v>100.32696</v>
      </c>
    </row>
    <row r="133" spans="1:16" ht="29.25" customHeight="1">
      <c r="A133" s="23" t="s">
        <v>116</v>
      </c>
      <c r="B133" s="21" t="s">
        <v>20</v>
      </c>
      <c r="C133" s="21" t="s">
        <v>24</v>
      </c>
      <c r="D133" s="21"/>
      <c r="E133" s="21"/>
      <c r="F133" s="22">
        <f>F134+F136+F145</f>
        <v>61279.296440000006</v>
      </c>
      <c r="G133" s="22">
        <f>G134+G136+G145</f>
        <v>29631.1</v>
      </c>
      <c r="H133" s="22">
        <f>H134+H136+H145</f>
        <v>30089.3</v>
      </c>
    </row>
    <row r="134" spans="1:16" ht="27" customHeight="1">
      <c r="A134" s="39" t="s">
        <v>69</v>
      </c>
      <c r="B134" s="27" t="s">
        <v>20</v>
      </c>
      <c r="C134" s="27" t="s">
        <v>24</v>
      </c>
      <c r="D134" s="40" t="s">
        <v>97</v>
      </c>
      <c r="E134" s="27"/>
      <c r="F134" s="35">
        <f>F135</f>
        <v>25143.942910000002</v>
      </c>
      <c r="G134" s="35">
        <f>G135</f>
        <v>7031.1</v>
      </c>
      <c r="H134" s="35">
        <f>H135</f>
        <v>7489.3</v>
      </c>
    </row>
    <row r="135" spans="1:16" ht="39" customHeight="1">
      <c r="A135" s="19" t="s">
        <v>46</v>
      </c>
      <c r="B135" s="18" t="s">
        <v>20</v>
      </c>
      <c r="C135" s="18" t="s">
        <v>24</v>
      </c>
      <c r="D135" s="41" t="s">
        <v>97</v>
      </c>
      <c r="E135" s="18" t="s">
        <v>47</v>
      </c>
      <c r="F135" s="25">
        <v>25143.942910000002</v>
      </c>
      <c r="G135" s="25">
        <v>7031.1</v>
      </c>
      <c r="H135" s="32">
        <v>7489.3</v>
      </c>
    </row>
    <row r="136" spans="1:16" ht="44.25" customHeight="1">
      <c r="A136" s="72" t="s">
        <v>338</v>
      </c>
      <c r="B136" s="18" t="s">
        <v>20</v>
      </c>
      <c r="C136" s="18" t="s">
        <v>24</v>
      </c>
      <c r="D136" s="41" t="s">
        <v>174</v>
      </c>
      <c r="E136" s="18"/>
      <c r="F136" s="25">
        <f>SUM(F137+F139+F141+F143)</f>
        <v>28054.545449999998</v>
      </c>
      <c r="G136" s="25">
        <f t="shared" ref="G136:H136" si="19">SUM(G137+G139+G141+G143)</f>
        <v>22600</v>
      </c>
      <c r="H136" s="25">
        <f t="shared" si="19"/>
        <v>22600</v>
      </c>
    </row>
    <row r="137" spans="1:16" ht="57" customHeight="1">
      <c r="A137" s="72" t="s">
        <v>339</v>
      </c>
      <c r="B137" s="18" t="s">
        <v>20</v>
      </c>
      <c r="C137" s="18" t="s">
        <v>24</v>
      </c>
      <c r="D137" s="41" t="s">
        <v>174</v>
      </c>
      <c r="E137" s="18"/>
      <c r="F137" s="25">
        <f>F138</f>
        <v>6000</v>
      </c>
      <c r="G137" s="25">
        <f>G138</f>
        <v>0</v>
      </c>
      <c r="H137" s="25">
        <f>H138</f>
        <v>0</v>
      </c>
      <c r="J137" s="10"/>
      <c r="K137" s="10"/>
      <c r="L137" s="10"/>
    </row>
    <row r="138" spans="1:16" ht="44.25" customHeight="1">
      <c r="A138" s="19" t="s">
        <v>46</v>
      </c>
      <c r="B138" s="18" t="s">
        <v>20</v>
      </c>
      <c r="C138" s="18" t="s">
        <v>24</v>
      </c>
      <c r="D138" s="41" t="s">
        <v>174</v>
      </c>
      <c r="E138" s="18" t="s">
        <v>47</v>
      </c>
      <c r="F138" s="25">
        <v>6000</v>
      </c>
      <c r="G138" s="25">
        <v>0</v>
      </c>
      <c r="H138" s="32">
        <v>0</v>
      </c>
      <c r="J138" s="10"/>
      <c r="K138" s="10"/>
      <c r="L138" s="10"/>
      <c r="P138" s="72"/>
    </row>
    <row r="139" spans="1:16" ht="41.25" customHeight="1">
      <c r="A139" s="72" t="s">
        <v>314</v>
      </c>
      <c r="B139" s="18" t="s">
        <v>20</v>
      </c>
      <c r="C139" s="18" t="s">
        <v>24</v>
      </c>
      <c r="D139" s="41" t="s">
        <v>174</v>
      </c>
      <c r="E139" s="18"/>
      <c r="F139" s="25">
        <f>SUM(F140)</f>
        <v>60.606059999999999</v>
      </c>
      <c r="G139" s="25">
        <f>SUM(G140)</f>
        <v>0</v>
      </c>
      <c r="H139" s="25">
        <f>SUM(H140)</f>
        <v>0</v>
      </c>
      <c r="J139" s="10"/>
      <c r="K139" s="10"/>
      <c r="L139" s="10"/>
    </row>
    <row r="140" spans="1:16" ht="39" customHeight="1">
      <c r="A140" s="19" t="s">
        <v>46</v>
      </c>
      <c r="B140" s="18" t="s">
        <v>20</v>
      </c>
      <c r="C140" s="18" t="s">
        <v>24</v>
      </c>
      <c r="D140" s="41" t="s">
        <v>174</v>
      </c>
      <c r="E140" s="18" t="s">
        <v>47</v>
      </c>
      <c r="F140" s="25">
        <v>60.606059999999999</v>
      </c>
      <c r="G140" s="25">
        <v>0</v>
      </c>
      <c r="H140" s="46">
        <v>0</v>
      </c>
    </row>
    <row r="141" spans="1:16" ht="42" customHeight="1">
      <c r="A141" s="39" t="s">
        <v>183</v>
      </c>
      <c r="B141" s="27" t="s">
        <v>20</v>
      </c>
      <c r="C141" s="27" t="s">
        <v>24</v>
      </c>
      <c r="D141" s="40" t="s">
        <v>174</v>
      </c>
      <c r="E141" s="27"/>
      <c r="F141" s="35">
        <f>F142</f>
        <v>21774</v>
      </c>
      <c r="G141" s="25">
        <f>G142</f>
        <v>22374</v>
      </c>
      <c r="H141" s="35">
        <f>H142</f>
        <v>22374</v>
      </c>
    </row>
    <row r="142" spans="1:16" ht="23.25" customHeight="1">
      <c r="A142" s="36" t="s">
        <v>73</v>
      </c>
      <c r="B142" s="27" t="s">
        <v>20</v>
      </c>
      <c r="C142" s="27" t="s">
        <v>24</v>
      </c>
      <c r="D142" s="40" t="s">
        <v>174</v>
      </c>
      <c r="E142" s="27" t="s">
        <v>72</v>
      </c>
      <c r="F142" s="35">
        <v>21774</v>
      </c>
      <c r="G142" s="35">
        <v>22374</v>
      </c>
      <c r="H142" s="35">
        <v>22374</v>
      </c>
    </row>
    <row r="143" spans="1:16" ht="41.25" customHeight="1">
      <c r="A143" s="72" t="s">
        <v>314</v>
      </c>
      <c r="B143" s="27" t="s">
        <v>20</v>
      </c>
      <c r="C143" s="27" t="s">
        <v>24</v>
      </c>
      <c r="D143" s="40" t="s">
        <v>174</v>
      </c>
      <c r="E143" s="27"/>
      <c r="F143" s="35">
        <f>F144</f>
        <v>219.93939</v>
      </c>
      <c r="G143" s="35">
        <f t="shared" ref="G143:H143" si="20">G144</f>
        <v>226</v>
      </c>
      <c r="H143" s="35">
        <f t="shared" si="20"/>
        <v>226</v>
      </c>
    </row>
    <row r="144" spans="1:16" ht="20.25" customHeight="1">
      <c r="A144" s="36" t="s">
        <v>73</v>
      </c>
      <c r="B144" s="27" t="s">
        <v>20</v>
      </c>
      <c r="C144" s="27" t="s">
        <v>24</v>
      </c>
      <c r="D144" s="40" t="s">
        <v>174</v>
      </c>
      <c r="E144" s="27" t="s">
        <v>72</v>
      </c>
      <c r="F144" s="35">
        <v>219.93939</v>
      </c>
      <c r="G144" s="35">
        <v>226</v>
      </c>
      <c r="H144" s="35">
        <v>226</v>
      </c>
    </row>
    <row r="145" spans="1:16" ht="66.75" customHeight="1">
      <c r="A145" s="85" t="s">
        <v>342</v>
      </c>
      <c r="B145" s="18" t="s">
        <v>20</v>
      </c>
      <c r="C145" s="18" t="s">
        <v>24</v>
      </c>
      <c r="D145" s="41" t="s">
        <v>177</v>
      </c>
      <c r="E145" s="18"/>
      <c r="F145" s="25">
        <f>SUM(F146+F148)</f>
        <v>8080.8080799999998</v>
      </c>
      <c r="G145" s="25">
        <f>SUM(G146+G148)</f>
        <v>0</v>
      </c>
      <c r="H145" s="25">
        <f>SUM(H146+H148)</f>
        <v>0</v>
      </c>
    </row>
    <row r="146" spans="1:16" ht="77.25" customHeight="1">
      <c r="A146" s="85" t="s">
        <v>202</v>
      </c>
      <c r="B146" s="18" t="s">
        <v>20</v>
      </c>
      <c r="C146" s="18" t="s">
        <v>24</v>
      </c>
      <c r="D146" s="41" t="s">
        <v>177</v>
      </c>
      <c r="E146" s="18"/>
      <c r="F146" s="25">
        <f>F147</f>
        <v>8000</v>
      </c>
      <c r="G146" s="25">
        <f>G147</f>
        <v>0</v>
      </c>
      <c r="H146" s="25">
        <f>H147</f>
        <v>0</v>
      </c>
    </row>
    <row r="147" spans="1:16" ht="39" customHeight="1">
      <c r="A147" s="19" t="s">
        <v>46</v>
      </c>
      <c r="B147" s="18" t="s">
        <v>20</v>
      </c>
      <c r="C147" s="18" t="s">
        <v>24</v>
      </c>
      <c r="D147" s="41" t="s">
        <v>177</v>
      </c>
      <c r="E147" s="18" t="s">
        <v>47</v>
      </c>
      <c r="F147" s="25">
        <v>8000</v>
      </c>
      <c r="G147" s="25">
        <v>0</v>
      </c>
      <c r="H147" s="25">
        <v>0</v>
      </c>
    </row>
    <row r="148" spans="1:16" ht="54" customHeight="1">
      <c r="A148" s="36" t="s">
        <v>188</v>
      </c>
      <c r="B148" s="18" t="s">
        <v>20</v>
      </c>
      <c r="C148" s="18" t="s">
        <v>24</v>
      </c>
      <c r="D148" s="41" t="s">
        <v>177</v>
      </c>
      <c r="E148" s="18"/>
      <c r="F148" s="25">
        <f>SUM(F149)</f>
        <v>80.808080000000004</v>
      </c>
      <c r="G148" s="25">
        <f>SUM(G149)</f>
        <v>0</v>
      </c>
      <c r="H148" s="25">
        <f>SUM(H149)</f>
        <v>0</v>
      </c>
    </row>
    <row r="149" spans="1:16" ht="39" customHeight="1">
      <c r="A149" s="19" t="s">
        <v>46</v>
      </c>
      <c r="B149" s="18" t="s">
        <v>20</v>
      </c>
      <c r="C149" s="18" t="s">
        <v>24</v>
      </c>
      <c r="D149" s="41" t="s">
        <v>177</v>
      </c>
      <c r="E149" s="18" t="s">
        <v>47</v>
      </c>
      <c r="F149" s="25">
        <v>80.808080000000004</v>
      </c>
      <c r="G149" s="25">
        <v>0</v>
      </c>
      <c r="H149" s="25">
        <v>0</v>
      </c>
    </row>
    <row r="150" spans="1:16" ht="26.25" customHeight="1">
      <c r="A150" s="42" t="s">
        <v>34</v>
      </c>
      <c r="B150" s="21" t="s">
        <v>20</v>
      </c>
      <c r="C150" s="21" t="s">
        <v>35</v>
      </c>
      <c r="D150" s="21"/>
      <c r="E150" s="21"/>
      <c r="F150" s="22">
        <f>F151+F159+F154</f>
        <v>1446.1549199999999</v>
      </c>
      <c r="G150" s="22">
        <f>G151+G159+G154</f>
        <v>500</v>
      </c>
      <c r="H150" s="22">
        <f>H151+H159+H154</f>
        <v>450</v>
      </c>
    </row>
    <row r="151" spans="1:16" s="6" customFormat="1" ht="64.5" customHeight="1">
      <c r="A151" s="43" t="s">
        <v>200</v>
      </c>
      <c r="B151" s="26" t="s">
        <v>20</v>
      </c>
      <c r="C151" s="18" t="s">
        <v>35</v>
      </c>
      <c r="D151" s="18" t="s">
        <v>79</v>
      </c>
      <c r="E151" s="18"/>
      <c r="F151" s="25">
        <f t="shared" ref="F151:H152" si="21">F152</f>
        <v>50</v>
      </c>
      <c r="G151" s="25">
        <f t="shared" si="21"/>
        <v>50</v>
      </c>
      <c r="H151" s="25">
        <f t="shared" si="21"/>
        <v>0</v>
      </c>
    </row>
    <row r="152" spans="1:16" s="6" customFormat="1" ht="79.5" customHeight="1">
      <c r="A152" s="43" t="s">
        <v>199</v>
      </c>
      <c r="B152" s="26" t="s">
        <v>20</v>
      </c>
      <c r="C152" s="18" t="s">
        <v>35</v>
      </c>
      <c r="D152" s="18" t="s">
        <v>98</v>
      </c>
      <c r="E152" s="18"/>
      <c r="F152" s="25">
        <f t="shared" si="21"/>
        <v>50</v>
      </c>
      <c r="G152" s="25">
        <f t="shared" si="21"/>
        <v>50</v>
      </c>
      <c r="H152" s="25">
        <f t="shared" si="21"/>
        <v>0</v>
      </c>
    </row>
    <row r="153" spans="1:16" s="6" customFormat="1" ht="39" customHeight="1">
      <c r="A153" s="19" t="s">
        <v>46</v>
      </c>
      <c r="B153" s="26" t="s">
        <v>20</v>
      </c>
      <c r="C153" s="18" t="s">
        <v>35</v>
      </c>
      <c r="D153" s="18" t="s">
        <v>98</v>
      </c>
      <c r="E153" s="18" t="s">
        <v>47</v>
      </c>
      <c r="F153" s="25">
        <v>50</v>
      </c>
      <c r="G153" s="25">
        <v>50</v>
      </c>
      <c r="H153" s="25">
        <v>0</v>
      </c>
      <c r="P153" s="95"/>
    </row>
    <row r="154" spans="1:16" s="6" customFormat="1" ht="45" customHeight="1">
      <c r="A154" s="19" t="s">
        <v>336</v>
      </c>
      <c r="B154" s="26" t="s">
        <v>20</v>
      </c>
      <c r="C154" s="18" t="s">
        <v>35</v>
      </c>
      <c r="D154" s="18" t="s">
        <v>292</v>
      </c>
      <c r="E154" s="18"/>
      <c r="F154" s="25">
        <f>SUM(F155+F157)</f>
        <v>506.15492</v>
      </c>
      <c r="G154" s="25">
        <f>SUM(G155+G157)</f>
        <v>0</v>
      </c>
      <c r="H154" s="25">
        <f>SUM(H155+H157)</f>
        <v>0</v>
      </c>
    </row>
    <row r="155" spans="1:16" s="6" customFormat="1" ht="29.25" customHeight="1">
      <c r="A155" s="19" t="s">
        <v>337</v>
      </c>
      <c r="B155" s="26" t="s">
        <v>20</v>
      </c>
      <c r="C155" s="18" t="s">
        <v>35</v>
      </c>
      <c r="D155" s="18" t="s">
        <v>292</v>
      </c>
      <c r="E155" s="18"/>
      <c r="F155" s="25">
        <f>F156</f>
        <v>455.53942999999998</v>
      </c>
      <c r="G155" s="25">
        <f>G156</f>
        <v>0</v>
      </c>
      <c r="H155" s="25">
        <f>H156</f>
        <v>0</v>
      </c>
    </row>
    <row r="156" spans="1:16" s="6" customFormat="1" ht="39" customHeight="1">
      <c r="A156" s="19" t="s">
        <v>46</v>
      </c>
      <c r="B156" s="26" t="s">
        <v>20</v>
      </c>
      <c r="C156" s="18" t="s">
        <v>35</v>
      </c>
      <c r="D156" s="18" t="s">
        <v>292</v>
      </c>
      <c r="E156" s="18" t="s">
        <v>47</v>
      </c>
      <c r="F156" s="25">
        <v>455.53942999999998</v>
      </c>
      <c r="G156" s="25">
        <v>0</v>
      </c>
      <c r="H156" s="25">
        <v>0</v>
      </c>
    </row>
    <row r="157" spans="1:16" s="6" customFormat="1" ht="39" customHeight="1">
      <c r="A157" s="19" t="s">
        <v>315</v>
      </c>
      <c r="B157" s="26" t="s">
        <v>20</v>
      </c>
      <c r="C157" s="18" t="s">
        <v>35</v>
      </c>
      <c r="D157" s="18" t="s">
        <v>292</v>
      </c>
      <c r="E157" s="18"/>
      <c r="F157" s="25">
        <f>SUM(F158)</f>
        <v>50.615490000000001</v>
      </c>
      <c r="G157" s="25">
        <f>SUM(G158)</f>
        <v>0</v>
      </c>
      <c r="H157" s="25">
        <f>SUM(H158)</f>
        <v>0</v>
      </c>
    </row>
    <row r="158" spans="1:16" s="6" customFormat="1" ht="39" customHeight="1">
      <c r="A158" s="19" t="s">
        <v>46</v>
      </c>
      <c r="B158" s="26" t="s">
        <v>20</v>
      </c>
      <c r="C158" s="18" t="s">
        <v>35</v>
      </c>
      <c r="D158" s="18" t="s">
        <v>292</v>
      </c>
      <c r="E158" s="18" t="s">
        <v>47</v>
      </c>
      <c r="F158" s="25">
        <v>50.615490000000001</v>
      </c>
      <c r="G158" s="25">
        <v>0</v>
      </c>
      <c r="H158" s="25">
        <v>0</v>
      </c>
    </row>
    <row r="159" spans="1:16" ht="29.25" customHeight="1">
      <c r="A159" s="19" t="s">
        <v>55</v>
      </c>
      <c r="B159" s="26" t="s">
        <v>20</v>
      </c>
      <c r="C159" s="18" t="s">
        <v>35</v>
      </c>
      <c r="D159" s="18" t="s">
        <v>75</v>
      </c>
      <c r="E159" s="18"/>
      <c r="F159" s="25">
        <f t="shared" ref="F159:H160" si="22">F160</f>
        <v>890</v>
      </c>
      <c r="G159" s="25">
        <f t="shared" si="22"/>
        <v>450</v>
      </c>
      <c r="H159" s="25">
        <f t="shared" si="22"/>
        <v>450</v>
      </c>
    </row>
    <row r="160" spans="1:16" ht="28.5" customHeight="1">
      <c r="A160" s="30" t="s">
        <v>71</v>
      </c>
      <c r="B160" s="26" t="s">
        <v>20</v>
      </c>
      <c r="C160" s="18" t="s">
        <v>35</v>
      </c>
      <c r="D160" s="18" t="s">
        <v>99</v>
      </c>
      <c r="E160" s="18"/>
      <c r="F160" s="25">
        <f t="shared" si="22"/>
        <v>890</v>
      </c>
      <c r="G160" s="25">
        <f t="shared" si="22"/>
        <v>450</v>
      </c>
      <c r="H160" s="25">
        <f t="shared" si="22"/>
        <v>450</v>
      </c>
    </row>
    <row r="161" spans="1:13" ht="37.5" customHeight="1">
      <c r="A161" s="19" t="s">
        <v>46</v>
      </c>
      <c r="B161" s="18" t="s">
        <v>20</v>
      </c>
      <c r="C161" s="18" t="s">
        <v>35</v>
      </c>
      <c r="D161" s="18" t="s">
        <v>99</v>
      </c>
      <c r="E161" s="18" t="s">
        <v>47</v>
      </c>
      <c r="F161" s="25">
        <v>890</v>
      </c>
      <c r="G161" s="25">
        <v>450</v>
      </c>
      <c r="H161" s="25">
        <v>450</v>
      </c>
    </row>
    <row r="162" spans="1:13" ht="31.5" customHeight="1">
      <c r="A162" s="93" t="s">
        <v>41</v>
      </c>
      <c r="B162" s="57" t="s">
        <v>42</v>
      </c>
      <c r="C162" s="57"/>
      <c r="D162" s="57"/>
      <c r="E162" s="57"/>
      <c r="F162" s="90">
        <f>F163+F179+F204</f>
        <v>23888.517599999999</v>
      </c>
      <c r="G162" s="90">
        <f>G163+G179+G204</f>
        <v>9763.2420000000002</v>
      </c>
      <c r="H162" s="90">
        <f>H163+H179+H204</f>
        <v>11108.042000000001</v>
      </c>
      <c r="I162" s="20">
        <f>I163</f>
        <v>0</v>
      </c>
      <c r="J162" s="20">
        <f>J163</f>
        <v>0</v>
      </c>
      <c r="K162" s="20">
        <f>K163</f>
        <v>0</v>
      </c>
      <c r="L162" s="20">
        <f>L163</f>
        <v>0</v>
      </c>
      <c r="M162" s="20">
        <f>M163</f>
        <v>0</v>
      </c>
    </row>
    <row r="163" spans="1:13" ht="21" customHeight="1">
      <c r="A163" s="50" t="s">
        <v>43</v>
      </c>
      <c r="B163" s="21" t="s">
        <v>42</v>
      </c>
      <c r="C163" s="21" t="s">
        <v>25</v>
      </c>
      <c r="D163" s="21"/>
      <c r="E163" s="21"/>
      <c r="F163" s="22">
        <f>F164+F172+F174</f>
        <v>10284.1</v>
      </c>
      <c r="G163" s="22">
        <f>G165+G174+G172</f>
        <v>2936</v>
      </c>
      <c r="H163" s="22">
        <f>H165+H174+H172</f>
        <v>4280.8</v>
      </c>
    </row>
    <row r="164" spans="1:13" ht="85.5" customHeight="1">
      <c r="A164" s="53" t="s">
        <v>362</v>
      </c>
      <c r="B164" s="27" t="s">
        <v>42</v>
      </c>
      <c r="C164" s="27" t="s">
        <v>25</v>
      </c>
      <c r="D164" s="27" t="s">
        <v>363</v>
      </c>
      <c r="E164" s="27"/>
      <c r="F164" s="35">
        <f>F165</f>
        <v>2666.7</v>
      </c>
      <c r="G164" s="35">
        <f t="shared" ref="G164:H164" si="23">G165</f>
        <v>2666.7</v>
      </c>
      <c r="H164" s="35">
        <f t="shared" si="23"/>
        <v>4000</v>
      </c>
    </row>
    <row r="165" spans="1:13" ht="29.25" customHeight="1">
      <c r="A165" s="86" t="s">
        <v>343</v>
      </c>
      <c r="B165" s="27" t="s">
        <v>42</v>
      </c>
      <c r="C165" s="27" t="s">
        <v>25</v>
      </c>
      <c r="D165" s="73" t="s">
        <v>227</v>
      </c>
      <c r="E165" s="27"/>
      <c r="F165" s="35">
        <f>SUM(F166+F169)</f>
        <v>2666.7</v>
      </c>
      <c r="G165" s="35">
        <f>SUM(G166+G169)</f>
        <v>2666.7</v>
      </c>
      <c r="H165" s="35">
        <f>SUM(H166+H169)</f>
        <v>4000</v>
      </c>
    </row>
    <row r="166" spans="1:13" ht="65.25" customHeight="1">
      <c r="A166" s="47" t="s">
        <v>344</v>
      </c>
      <c r="B166" s="27" t="s">
        <v>42</v>
      </c>
      <c r="C166" s="27" t="s">
        <v>25</v>
      </c>
      <c r="D166" s="73" t="s">
        <v>227</v>
      </c>
      <c r="E166" s="21"/>
      <c r="F166" s="25">
        <f>F167+F168</f>
        <v>2400</v>
      </c>
      <c r="G166" s="25">
        <f t="shared" ref="G166:H166" si="24">G167+G168</f>
        <v>2400</v>
      </c>
      <c r="H166" s="25">
        <f t="shared" si="24"/>
        <v>3600</v>
      </c>
    </row>
    <row r="167" spans="1:13" ht="42.75" customHeight="1">
      <c r="A167" s="45" t="s">
        <v>46</v>
      </c>
      <c r="B167" s="27" t="s">
        <v>42</v>
      </c>
      <c r="C167" s="27" t="s">
        <v>25</v>
      </c>
      <c r="D167" s="73" t="s">
        <v>227</v>
      </c>
      <c r="E167" s="27" t="s">
        <v>47</v>
      </c>
      <c r="F167" s="25">
        <v>0</v>
      </c>
      <c r="G167" s="25">
        <v>0</v>
      </c>
      <c r="H167" s="25">
        <v>3600</v>
      </c>
    </row>
    <row r="168" spans="1:13" ht="20.25" customHeight="1">
      <c r="A168" s="36" t="s">
        <v>73</v>
      </c>
      <c r="B168" s="27" t="s">
        <v>42</v>
      </c>
      <c r="C168" s="27" t="s">
        <v>25</v>
      </c>
      <c r="D168" s="40" t="s">
        <v>227</v>
      </c>
      <c r="E168" s="27" t="s">
        <v>72</v>
      </c>
      <c r="F168" s="25">
        <v>2400</v>
      </c>
      <c r="G168" s="25">
        <v>2400</v>
      </c>
      <c r="H168" s="35">
        <v>0</v>
      </c>
    </row>
    <row r="169" spans="1:13" ht="41.25" customHeight="1">
      <c r="A169" s="47" t="s">
        <v>316</v>
      </c>
      <c r="B169" s="27" t="s">
        <v>42</v>
      </c>
      <c r="C169" s="27" t="s">
        <v>25</v>
      </c>
      <c r="D169" s="27" t="s">
        <v>189</v>
      </c>
      <c r="E169" s="27"/>
      <c r="F169" s="25">
        <f>F170+F171</f>
        <v>266.7</v>
      </c>
      <c r="G169" s="25">
        <f t="shared" ref="G169:H169" si="25">G170+G171</f>
        <v>266.7</v>
      </c>
      <c r="H169" s="25">
        <f t="shared" si="25"/>
        <v>400</v>
      </c>
    </row>
    <row r="170" spans="1:13" ht="42" customHeight="1">
      <c r="A170" s="45" t="s">
        <v>46</v>
      </c>
      <c r="B170" s="27" t="s">
        <v>42</v>
      </c>
      <c r="C170" s="27" t="s">
        <v>25</v>
      </c>
      <c r="D170" s="27" t="s">
        <v>189</v>
      </c>
      <c r="E170" s="27" t="s">
        <v>47</v>
      </c>
      <c r="F170" s="25">
        <v>0</v>
      </c>
      <c r="G170" s="25">
        <v>0</v>
      </c>
      <c r="H170" s="25">
        <v>400</v>
      </c>
    </row>
    <row r="171" spans="1:13" ht="20.25" customHeight="1">
      <c r="A171" s="36" t="s">
        <v>73</v>
      </c>
      <c r="B171" s="27" t="s">
        <v>42</v>
      </c>
      <c r="C171" s="27" t="s">
        <v>25</v>
      </c>
      <c r="D171" s="27" t="s">
        <v>189</v>
      </c>
      <c r="E171" s="27" t="s">
        <v>72</v>
      </c>
      <c r="F171" s="25">
        <v>266.7</v>
      </c>
      <c r="G171" s="25">
        <v>266.7</v>
      </c>
      <c r="H171" s="25">
        <v>0</v>
      </c>
    </row>
    <row r="172" spans="1:13" ht="54.75" customHeight="1">
      <c r="A172" s="19" t="s">
        <v>228</v>
      </c>
      <c r="B172" s="27" t="s">
        <v>42</v>
      </c>
      <c r="C172" s="27" t="s">
        <v>25</v>
      </c>
      <c r="D172" s="27" t="s">
        <v>216</v>
      </c>
      <c r="E172" s="21"/>
      <c r="F172" s="35">
        <f>SUM(F173)</f>
        <v>1060.9000000000001</v>
      </c>
      <c r="G172" s="35">
        <f>SUM(G173)</f>
        <v>0</v>
      </c>
      <c r="H172" s="35">
        <f>SUM(H173)</f>
        <v>0</v>
      </c>
    </row>
    <row r="173" spans="1:13" ht="20.25" customHeight="1">
      <c r="A173" s="36" t="s">
        <v>73</v>
      </c>
      <c r="B173" s="27" t="s">
        <v>42</v>
      </c>
      <c r="C173" s="27" t="s">
        <v>25</v>
      </c>
      <c r="D173" s="27" t="s">
        <v>216</v>
      </c>
      <c r="E173" s="27" t="s">
        <v>72</v>
      </c>
      <c r="F173" s="25">
        <v>1060.9000000000001</v>
      </c>
      <c r="G173" s="25">
        <v>0</v>
      </c>
      <c r="H173" s="25">
        <v>0</v>
      </c>
    </row>
    <row r="174" spans="1:13" ht="30" customHeight="1">
      <c r="A174" s="19" t="s">
        <v>55</v>
      </c>
      <c r="B174" s="18" t="s">
        <v>42</v>
      </c>
      <c r="C174" s="18" t="s">
        <v>25</v>
      </c>
      <c r="D174" s="18" t="s">
        <v>75</v>
      </c>
      <c r="E174" s="18"/>
      <c r="F174" s="25">
        <f>F177+F175</f>
        <v>6556.5</v>
      </c>
      <c r="G174" s="25">
        <f t="shared" ref="G174:H174" si="26">G177+G175</f>
        <v>269.3</v>
      </c>
      <c r="H174" s="25">
        <f t="shared" si="26"/>
        <v>280.8</v>
      </c>
    </row>
    <row r="175" spans="1:13" ht="126.75" customHeight="1">
      <c r="A175" s="36" t="s">
        <v>365</v>
      </c>
      <c r="B175" s="27" t="s">
        <v>42</v>
      </c>
      <c r="C175" s="27" t="s">
        <v>25</v>
      </c>
      <c r="D175" s="27" t="s">
        <v>100</v>
      </c>
      <c r="E175" s="27"/>
      <c r="F175" s="35">
        <f t="shared" ref="F175:H175" si="27">F176</f>
        <v>6554.4</v>
      </c>
      <c r="G175" s="35">
        <f t="shared" si="27"/>
        <v>0</v>
      </c>
      <c r="H175" s="35">
        <f t="shared" si="27"/>
        <v>0</v>
      </c>
    </row>
    <row r="176" spans="1:13" ht="22.5" customHeight="1">
      <c r="A176" s="36" t="s">
        <v>73</v>
      </c>
      <c r="B176" s="27" t="s">
        <v>42</v>
      </c>
      <c r="C176" s="27" t="s">
        <v>25</v>
      </c>
      <c r="D176" s="27" t="s">
        <v>100</v>
      </c>
      <c r="E176" s="27" t="s">
        <v>72</v>
      </c>
      <c r="F176" s="35">
        <v>6554.4</v>
      </c>
      <c r="G176" s="35">
        <v>0</v>
      </c>
      <c r="H176" s="35">
        <v>0</v>
      </c>
    </row>
    <row r="177" spans="1:8" ht="88.5" customHeight="1">
      <c r="A177" s="30" t="s">
        <v>185</v>
      </c>
      <c r="B177" s="18" t="s">
        <v>42</v>
      </c>
      <c r="C177" s="18" t="s">
        <v>25</v>
      </c>
      <c r="D177" s="18" t="s">
        <v>101</v>
      </c>
      <c r="E177" s="18"/>
      <c r="F177" s="25">
        <f t="shared" ref="F177:H177" si="28">F178</f>
        <v>2.1</v>
      </c>
      <c r="G177" s="25">
        <f t="shared" si="28"/>
        <v>269.3</v>
      </c>
      <c r="H177" s="25">
        <f t="shared" si="28"/>
        <v>280.8</v>
      </c>
    </row>
    <row r="178" spans="1:8" ht="21.75" customHeight="1">
      <c r="A178" s="19" t="s">
        <v>48</v>
      </c>
      <c r="B178" s="18" t="s">
        <v>42</v>
      </c>
      <c r="C178" s="18" t="s">
        <v>25</v>
      </c>
      <c r="D178" s="18" t="s">
        <v>101</v>
      </c>
      <c r="E178" s="18" t="s">
        <v>49</v>
      </c>
      <c r="F178" s="25">
        <v>2.1</v>
      </c>
      <c r="G178" s="25">
        <v>269.3</v>
      </c>
      <c r="H178" s="25">
        <v>280.8</v>
      </c>
    </row>
    <row r="179" spans="1:8" ht="15.75" customHeight="1">
      <c r="A179" s="94" t="s">
        <v>175</v>
      </c>
      <c r="B179" s="64" t="s">
        <v>42</v>
      </c>
      <c r="C179" s="64" t="s">
        <v>19</v>
      </c>
      <c r="D179" s="64"/>
      <c r="E179" s="64"/>
      <c r="F179" s="54">
        <f>SUM(F180+F186+F193)</f>
        <v>10916.417600000001</v>
      </c>
      <c r="G179" s="54">
        <f t="shared" ref="G179:H179" si="29">SUM(G180+G186+G193)</f>
        <v>6827.2420000000002</v>
      </c>
      <c r="H179" s="54">
        <f t="shared" si="29"/>
        <v>6827.2420000000002</v>
      </c>
    </row>
    <row r="180" spans="1:8" ht="78.75" customHeight="1">
      <c r="A180" s="19" t="s">
        <v>318</v>
      </c>
      <c r="B180" s="18" t="s">
        <v>42</v>
      </c>
      <c r="C180" s="18" t="s">
        <v>19</v>
      </c>
      <c r="D180" s="18" t="s">
        <v>293</v>
      </c>
      <c r="E180" s="18"/>
      <c r="F180" s="25">
        <f t="shared" ref="F180:H180" si="30">SUM(F181)</f>
        <v>1395</v>
      </c>
      <c r="G180" s="25">
        <f t="shared" si="30"/>
        <v>0</v>
      </c>
      <c r="H180" s="25">
        <f t="shared" si="30"/>
        <v>0</v>
      </c>
    </row>
    <row r="181" spans="1:8" ht="40.5" customHeight="1">
      <c r="A181" s="19" t="s">
        <v>346</v>
      </c>
      <c r="B181" s="18" t="s">
        <v>42</v>
      </c>
      <c r="C181" s="18" t="s">
        <v>19</v>
      </c>
      <c r="D181" s="18" t="s">
        <v>294</v>
      </c>
      <c r="E181" s="18"/>
      <c r="F181" s="25">
        <f>SUM(F182+F184)</f>
        <v>1395</v>
      </c>
      <c r="G181" s="25">
        <f>SUM(G182+G184)</f>
        <v>0</v>
      </c>
      <c r="H181" s="25">
        <f>SUM(H182+H184)</f>
        <v>0</v>
      </c>
    </row>
    <row r="182" spans="1:8" ht="83.25" customHeight="1">
      <c r="A182" s="19" t="s">
        <v>345</v>
      </c>
      <c r="B182" s="18" t="s">
        <v>42</v>
      </c>
      <c r="C182" s="18" t="s">
        <v>19</v>
      </c>
      <c r="D182" s="18" t="s">
        <v>294</v>
      </c>
      <c r="E182" s="18"/>
      <c r="F182" s="25">
        <f>SUM(F183)</f>
        <v>1050</v>
      </c>
      <c r="G182" s="25">
        <f>SUM(G183)</f>
        <v>0</v>
      </c>
      <c r="H182" s="25">
        <f>SUM(H183)</f>
        <v>0</v>
      </c>
    </row>
    <row r="183" spans="1:8" ht="55.5" customHeight="1">
      <c r="A183" s="19" t="s">
        <v>295</v>
      </c>
      <c r="B183" s="18" t="s">
        <v>42</v>
      </c>
      <c r="C183" s="18" t="s">
        <v>19</v>
      </c>
      <c r="D183" s="18" t="s">
        <v>294</v>
      </c>
      <c r="E183" s="18" t="s">
        <v>52</v>
      </c>
      <c r="F183" s="25">
        <v>1050</v>
      </c>
      <c r="G183" s="25">
        <v>0</v>
      </c>
      <c r="H183" s="25">
        <v>0</v>
      </c>
    </row>
    <row r="184" spans="1:8" ht="53.25" customHeight="1">
      <c r="A184" s="87" t="s">
        <v>317</v>
      </c>
      <c r="B184" s="18" t="s">
        <v>42</v>
      </c>
      <c r="C184" s="18" t="s">
        <v>19</v>
      </c>
      <c r="D184" s="18" t="s">
        <v>294</v>
      </c>
      <c r="E184" s="18"/>
      <c r="F184" s="25">
        <f>SUM(F185)</f>
        <v>345</v>
      </c>
      <c r="G184" s="25">
        <f>SUM(G185)</f>
        <v>0</v>
      </c>
      <c r="H184" s="25">
        <f>SUM(H185)</f>
        <v>0</v>
      </c>
    </row>
    <row r="185" spans="1:8" ht="56.25" customHeight="1">
      <c r="A185" s="19" t="s">
        <v>295</v>
      </c>
      <c r="B185" s="18" t="s">
        <v>42</v>
      </c>
      <c r="C185" s="18" t="s">
        <v>19</v>
      </c>
      <c r="D185" s="18" t="s">
        <v>294</v>
      </c>
      <c r="E185" s="18" t="s">
        <v>52</v>
      </c>
      <c r="F185" s="25">
        <v>345</v>
      </c>
      <c r="G185" s="25">
        <v>0</v>
      </c>
      <c r="H185" s="25">
        <v>0</v>
      </c>
    </row>
    <row r="186" spans="1:8" ht="43.5" customHeight="1">
      <c r="A186" s="19" t="s">
        <v>333</v>
      </c>
      <c r="B186" s="18" t="s">
        <v>42</v>
      </c>
      <c r="C186" s="18" t="s">
        <v>19</v>
      </c>
      <c r="D186" s="18" t="s">
        <v>332</v>
      </c>
      <c r="E186" s="18"/>
      <c r="F186" s="25">
        <f>SUM(F187+F189+F191)</f>
        <v>2694.1756</v>
      </c>
      <c r="G186" s="25">
        <f t="shared" ref="G186:H186" si="31">SUM(G187+G189+G191)</f>
        <v>0</v>
      </c>
      <c r="H186" s="25">
        <f t="shared" si="31"/>
        <v>0</v>
      </c>
    </row>
    <row r="187" spans="1:8" ht="42" customHeight="1">
      <c r="A187" s="47" t="s">
        <v>229</v>
      </c>
      <c r="B187" s="18" t="s">
        <v>42</v>
      </c>
      <c r="C187" s="18" t="s">
        <v>19</v>
      </c>
      <c r="D187" s="18" t="s">
        <v>214</v>
      </c>
      <c r="E187" s="18"/>
      <c r="F187" s="25">
        <f>F188</f>
        <v>896</v>
      </c>
      <c r="G187" s="25">
        <f>G188</f>
        <v>0</v>
      </c>
      <c r="H187" s="25">
        <f>H188</f>
        <v>0</v>
      </c>
    </row>
    <row r="188" spans="1:8" ht="20.25" customHeight="1">
      <c r="A188" s="19" t="s">
        <v>73</v>
      </c>
      <c r="B188" s="18" t="s">
        <v>42</v>
      </c>
      <c r="C188" s="64" t="s">
        <v>19</v>
      </c>
      <c r="D188" s="18" t="s">
        <v>214</v>
      </c>
      <c r="E188" s="18" t="s">
        <v>72</v>
      </c>
      <c r="F188" s="25">
        <v>896</v>
      </c>
      <c r="G188" s="25">
        <v>0</v>
      </c>
      <c r="H188" s="25">
        <v>0</v>
      </c>
    </row>
    <row r="189" spans="1:8" ht="56.25" customHeight="1">
      <c r="A189" s="19" t="s">
        <v>230</v>
      </c>
      <c r="B189" s="18" t="s">
        <v>42</v>
      </c>
      <c r="C189" s="64" t="s">
        <v>19</v>
      </c>
      <c r="D189" s="18" t="s">
        <v>221</v>
      </c>
      <c r="E189" s="18"/>
      <c r="F189" s="25">
        <f>F190</f>
        <v>902.17560000000003</v>
      </c>
      <c r="G189" s="25">
        <f>G190</f>
        <v>0</v>
      </c>
      <c r="H189" s="25">
        <f>H190</f>
        <v>0</v>
      </c>
    </row>
    <row r="190" spans="1:8" ht="16.5" customHeight="1">
      <c r="A190" s="19" t="s">
        <v>73</v>
      </c>
      <c r="B190" s="18" t="s">
        <v>42</v>
      </c>
      <c r="C190" s="64" t="s">
        <v>19</v>
      </c>
      <c r="D190" s="18" t="s">
        <v>221</v>
      </c>
      <c r="E190" s="18" t="s">
        <v>72</v>
      </c>
      <c r="F190" s="25">
        <v>902.17560000000003</v>
      </c>
      <c r="G190" s="25">
        <v>0</v>
      </c>
      <c r="H190" s="25">
        <v>0</v>
      </c>
    </row>
    <row r="191" spans="1:8" ht="39.75" customHeight="1">
      <c r="A191" s="19" t="s">
        <v>215</v>
      </c>
      <c r="B191" s="18" t="s">
        <v>42</v>
      </c>
      <c r="C191" s="64" t="s">
        <v>19</v>
      </c>
      <c r="D191" s="18" t="s">
        <v>220</v>
      </c>
      <c r="E191" s="18"/>
      <c r="F191" s="25">
        <f>F192</f>
        <v>896</v>
      </c>
      <c r="G191" s="25">
        <f>G192</f>
        <v>0</v>
      </c>
      <c r="H191" s="25">
        <f>H192</f>
        <v>0</v>
      </c>
    </row>
    <row r="192" spans="1:8" ht="23.25" customHeight="1">
      <c r="A192" s="19" t="s">
        <v>73</v>
      </c>
      <c r="B192" s="18" t="s">
        <v>42</v>
      </c>
      <c r="C192" s="64" t="s">
        <v>19</v>
      </c>
      <c r="D192" s="18" t="s">
        <v>220</v>
      </c>
      <c r="E192" s="18" t="s">
        <v>72</v>
      </c>
      <c r="F192" s="25">
        <v>896</v>
      </c>
      <c r="G192" s="25">
        <v>0</v>
      </c>
      <c r="H192" s="25">
        <v>0</v>
      </c>
    </row>
    <row r="193" spans="1:8" ht="27" customHeight="1">
      <c r="A193" s="36" t="s">
        <v>55</v>
      </c>
      <c r="B193" s="27" t="s">
        <v>42</v>
      </c>
      <c r="C193" s="27" t="s">
        <v>19</v>
      </c>
      <c r="D193" s="27" t="s">
        <v>75</v>
      </c>
      <c r="E193" s="27"/>
      <c r="F193" s="35">
        <f>SUM(F194+F199)</f>
        <v>6827.2420000000002</v>
      </c>
      <c r="G193" s="35">
        <f>SUM(G194+G199)</f>
        <v>6827.2420000000002</v>
      </c>
      <c r="H193" s="35">
        <f>SUM(H194+H199)</f>
        <v>6827.2420000000002</v>
      </c>
    </row>
    <row r="194" spans="1:8" ht="30" customHeight="1">
      <c r="A194" s="82" t="s">
        <v>311</v>
      </c>
      <c r="B194" s="27" t="s">
        <v>42</v>
      </c>
      <c r="C194" s="27" t="s">
        <v>19</v>
      </c>
      <c r="D194" s="27" t="s">
        <v>156</v>
      </c>
      <c r="E194" s="27"/>
      <c r="F194" s="35">
        <f>SUM(F195+F197)</f>
        <v>844.24199999999996</v>
      </c>
      <c r="G194" s="35">
        <f>SUM(G195+G197)</f>
        <v>844.24199999999996</v>
      </c>
      <c r="H194" s="35">
        <f>SUM(H195+H197)</f>
        <v>844.24199999999996</v>
      </c>
    </row>
    <row r="195" spans="1:8" ht="69.75" customHeight="1">
      <c r="A195" s="19" t="s">
        <v>309</v>
      </c>
      <c r="B195" s="27" t="s">
        <v>42</v>
      </c>
      <c r="C195" s="27" t="s">
        <v>19</v>
      </c>
      <c r="D195" s="27" t="s">
        <v>156</v>
      </c>
      <c r="E195" s="27"/>
      <c r="F195" s="35">
        <f>SUM(F196)</f>
        <v>835.8</v>
      </c>
      <c r="G195" s="35">
        <f>SUM(G196)</f>
        <v>835.8</v>
      </c>
      <c r="H195" s="35">
        <f>SUM(H196)</f>
        <v>835.8</v>
      </c>
    </row>
    <row r="196" spans="1:8" ht="19.5" customHeight="1">
      <c r="A196" s="36" t="s">
        <v>73</v>
      </c>
      <c r="B196" s="27" t="s">
        <v>42</v>
      </c>
      <c r="C196" s="27" t="s">
        <v>19</v>
      </c>
      <c r="D196" s="27" t="s">
        <v>156</v>
      </c>
      <c r="E196" s="27" t="s">
        <v>72</v>
      </c>
      <c r="F196" s="35">
        <v>835.8</v>
      </c>
      <c r="G196" s="25">
        <v>835.8</v>
      </c>
      <c r="H196" s="35">
        <v>835.8</v>
      </c>
    </row>
    <row r="197" spans="1:8" ht="81.75" customHeight="1">
      <c r="A197" s="19" t="s">
        <v>310</v>
      </c>
      <c r="B197" s="27" t="s">
        <v>42</v>
      </c>
      <c r="C197" s="27" t="s">
        <v>19</v>
      </c>
      <c r="D197" s="27" t="s">
        <v>156</v>
      </c>
      <c r="E197" s="27"/>
      <c r="F197" s="35">
        <f>SUM(F198)</f>
        <v>8.4420000000000002</v>
      </c>
      <c r="G197" s="35">
        <f>SUM(G198)</f>
        <v>8.4420000000000002</v>
      </c>
      <c r="H197" s="35">
        <f>SUM(H198)</f>
        <v>8.4420000000000002</v>
      </c>
    </row>
    <row r="198" spans="1:8" ht="21.75" customHeight="1">
      <c r="A198" s="36" t="s">
        <v>73</v>
      </c>
      <c r="B198" s="27" t="s">
        <v>42</v>
      </c>
      <c r="C198" s="27" t="s">
        <v>19</v>
      </c>
      <c r="D198" s="27" t="s">
        <v>156</v>
      </c>
      <c r="E198" s="27" t="s">
        <v>72</v>
      </c>
      <c r="F198" s="35">
        <v>8.4420000000000002</v>
      </c>
      <c r="G198" s="25">
        <v>8.4420000000000002</v>
      </c>
      <c r="H198" s="35">
        <v>8.4420000000000002</v>
      </c>
    </row>
    <row r="199" spans="1:8" ht="66" customHeight="1">
      <c r="A199" s="47" t="s">
        <v>348</v>
      </c>
      <c r="B199" s="18" t="s">
        <v>42</v>
      </c>
      <c r="C199" s="18" t="s">
        <v>19</v>
      </c>
      <c r="D199" s="18" t="s">
        <v>191</v>
      </c>
      <c r="E199" s="27"/>
      <c r="F199" s="35">
        <f>SUM(F200+F202)</f>
        <v>5983</v>
      </c>
      <c r="G199" s="35">
        <f>SUM(G200+G202)</f>
        <v>5983</v>
      </c>
      <c r="H199" s="35">
        <f>SUM(H200+H202)</f>
        <v>5983</v>
      </c>
    </row>
    <row r="200" spans="1:8" ht="70.5" customHeight="1">
      <c r="A200" s="47" t="s">
        <v>347</v>
      </c>
      <c r="B200" s="18" t="s">
        <v>42</v>
      </c>
      <c r="C200" s="18" t="s">
        <v>19</v>
      </c>
      <c r="D200" s="18" t="s">
        <v>191</v>
      </c>
      <c r="E200" s="27"/>
      <c r="F200" s="25">
        <f>F201</f>
        <v>5384.7</v>
      </c>
      <c r="G200" s="25">
        <f>G201</f>
        <v>5384.7</v>
      </c>
      <c r="H200" s="25">
        <f>H201</f>
        <v>5384.7</v>
      </c>
    </row>
    <row r="201" spans="1:8" ht="25.5" customHeight="1">
      <c r="A201" s="36" t="s">
        <v>73</v>
      </c>
      <c r="B201" s="18" t="s">
        <v>42</v>
      </c>
      <c r="C201" s="18" t="s">
        <v>19</v>
      </c>
      <c r="D201" s="18" t="s">
        <v>191</v>
      </c>
      <c r="E201" s="27" t="s">
        <v>72</v>
      </c>
      <c r="F201" s="25">
        <v>5384.7</v>
      </c>
      <c r="G201" s="25">
        <v>5384.7</v>
      </c>
      <c r="H201" s="25">
        <v>5384.7</v>
      </c>
    </row>
    <row r="202" spans="1:8" ht="43.5" customHeight="1">
      <c r="A202" s="47" t="s">
        <v>190</v>
      </c>
      <c r="B202" s="18" t="s">
        <v>42</v>
      </c>
      <c r="C202" s="18" t="s">
        <v>19</v>
      </c>
      <c r="D202" s="18" t="s">
        <v>191</v>
      </c>
      <c r="E202" s="27"/>
      <c r="F202" s="25">
        <f>SUM(F203)</f>
        <v>598.29999999999995</v>
      </c>
      <c r="G202" s="25">
        <f>SUM(G203)</f>
        <v>598.29999999999995</v>
      </c>
      <c r="H202" s="25">
        <f>SUM(H203)</f>
        <v>598.29999999999995</v>
      </c>
    </row>
    <row r="203" spans="1:8" ht="22.5" customHeight="1">
      <c r="A203" s="36" t="s">
        <v>73</v>
      </c>
      <c r="B203" s="18" t="s">
        <v>42</v>
      </c>
      <c r="C203" s="18" t="s">
        <v>19</v>
      </c>
      <c r="D203" s="18" t="s">
        <v>191</v>
      </c>
      <c r="E203" s="27" t="s">
        <v>72</v>
      </c>
      <c r="F203" s="25">
        <v>598.29999999999995</v>
      </c>
      <c r="G203" s="25">
        <v>598.29999999999995</v>
      </c>
      <c r="H203" s="25">
        <v>598.29999999999995</v>
      </c>
    </row>
    <row r="204" spans="1:8" ht="30" customHeight="1">
      <c r="A204" s="67" t="s">
        <v>218</v>
      </c>
      <c r="B204" s="64" t="s">
        <v>42</v>
      </c>
      <c r="C204" s="64" t="s">
        <v>42</v>
      </c>
      <c r="D204" s="64"/>
      <c r="E204" s="64"/>
      <c r="F204" s="54">
        <f>F205+F207+F209</f>
        <v>2688</v>
      </c>
      <c r="G204" s="54">
        <f>G205+G207+G209</f>
        <v>0</v>
      </c>
      <c r="H204" s="54">
        <f>H205+H207+H209</f>
        <v>0</v>
      </c>
    </row>
    <row r="205" spans="1:8" ht="55.5" customHeight="1">
      <c r="A205" s="19" t="s">
        <v>219</v>
      </c>
      <c r="B205" s="18" t="s">
        <v>42</v>
      </c>
      <c r="C205" s="18" t="s">
        <v>42</v>
      </c>
      <c r="D205" s="18" t="s">
        <v>222</v>
      </c>
      <c r="E205" s="18"/>
      <c r="F205" s="25">
        <f>F206</f>
        <v>896</v>
      </c>
      <c r="G205" s="25">
        <f>G206</f>
        <v>0</v>
      </c>
      <c r="H205" s="25">
        <f>H206</f>
        <v>0</v>
      </c>
    </row>
    <row r="206" spans="1:8" ht="21" customHeight="1">
      <c r="A206" s="19" t="s">
        <v>73</v>
      </c>
      <c r="B206" s="18" t="s">
        <v>42</v>
      </c>
      <c r="C206" s="18" t="s">
        <v>42</v>
      </c>
      <c r="D206" s="18" t="s">
        <v>222</v>
      </c>
      <c r="E206" s="18" t="s">
        <v>72</v>
      </c>
      <c r="F206" s="25">
        <v>896</v>
      </c>
      <c r="G206" s="25">
        <v>0</v>
      </c>
      <c r="H206" s="25">
        <v>0</v>
      </c>
    </row>
    <row r="207" spans="1:8" ht="55.5" customHeight="1">
      <c r="A207" s="19" t="s">
        <v>231</v>
      </c>
      <c r="B207" s="18" t="s">
        <v>42</v>
      </c>
      <c r="C207" s="18" t="s">
        <v>42</v>
      </c>
      <c r="D207" s="18" t="s">
        <v>232</v>
      </c>
      <c r="E207" s="18"/>
      <c r="F207" s="25">
        <f>F208</f>
        <v>896</v>
      </c>
      <c r="G207" s="25">
        <f>G208</f>
        <v>0</v>
      </c>
      <c r="H207" s="25">
        <f>H208</f>
        <v>0</v>
      </c>
    </row>
    <row r="208" spans="1:8" ht="17.25" customHeight="1">
      <c r="A208" s="19" t="s">
        <v>73</v>
      </c>
      <c r="B208" s="18" t="s">
        <v>42</v>
      </c>
      <c r="C208" s="18" t="s">
        <v>42</v>
      </c>
      <c r="D208" s="18" t="s">
        <v>232</v>
      </c>
      <c r="E208" s="18" t="s">
        <v>72</v>
      </c>
      <c r="F208" s="25">
        <v>896</v>
      </c>
      <c r="G208" s="25">
        <v>0</v>
      </c>
      <c r="H208" s="25">
        <v>0</v>
      </c>
    </row>
    <row r="209" spans="1:10" ht="57.75" customHeight="1">
      <c r="A209" s="19" t="s">
        <v>234</v>
      </c>
      <c r="B209" s="18" t="s">
        <v>42</v>
      </c>
      <c r="C209" s="18" t="s">
        <v>42</v>
      </c>
      <c r="D209" s="18" t="s">
        <v>233</v>
      </c>
      <c r="E209" s="18"/>
      <c r="F209" s="25">
        <f>F210</f>
        <v>896</v>
      </c>
      <c r="G209" s="25">
        <f>G210</f>
        <v>0</v>
      </c>
      <c r="H209" s="25">
        <f>H210</f>
        <v>0</v>
      </c>
    </row>
    <row r="210" spans="1:10" ht="19.5" customHeight="1">
      <c r="A210" s="19" t="s">
        <v>73</v>
      </c>
      <c r="B210" s="18" t="s">
        <v>42</v>
      </c>
      <c r="C210" s="18" t="s">
        <v>42</v>
      </c>
      <c r="D210" s="18" t="s">
        <v>233</v>
      </c>
      <c r="E210" s="18" t="s">
        <v>72</v>
      </c>
      <c r="F210" s="25">
        <v>896</v>
      </c>
      <c r="G210" s="25">
        <v>0</v>
      </c>
      <c r="H210" s="25">
        <v>0</v>
      </c>
    </row>
    <row r="211" spans="1:10" ht="27" customHeight="1">
      <c r="A211" s="56" t="s">
        <v>8</v>
      </c>
      <c r="B211" s="57" t="s">
        <v>21</v>
      </c>
      <c r="C211" s="57"/>
      <c r="D211" s="57"/>
      <c r="E211" s="57"/>
      <c r="F211" s="90">
        <f>F212</f>
        <v>458.83199999999999</v>
      </c>
      <c r="G211" s="90">
        <f t="shared" ref="G211:H214" si="32">G212</f>
        <v>30</v>
      </c>
      <c r="H211" s="90">
        <f t="shared" si="32"/>
        <v>0</v>
      </c>
    </row>
    <row r="212" spans="1:10" ht="39.75" customHeight="1">
      <c r="A212" s="23" t="s">
        <v>9</v>
      </c>
      <c r="B212" s="21" t="s">
        <v>21</v>
      </c>
      <c r="C212" s="21" t="s">
        <v>19</v>
      </c>
      <c r="D212" s="21"/>
      <c r="E212" s="21"/>
      <c r="F212" s="22">
        <f>F213</f>
        <v>458.83199999999999</v>
      </c>
      <c r="G212" s="22">
        <f t="shared" si="32"/>
        <v>30</v>
      </c>
      <c r="H212" s="22">
        <f t="shared" si="32"/>
        <v>0</v>
      </c>
      <c r="J212" s="2"/>
    </row>
    <row r="213" spans="1:10" ht="27" customHeight="1">
      <c r="A213" s="39" t="s">
        <v>55</v>
      </c>
      <c r="B213" s="27" t="s">
        <v>21</v>
      </c>
      <c r="C213" s="27" t="s">
        <v>19</v>
      </c>
      <c r="D213" s="27" t="s">
        <v>75</v>
      </c>
      <c r="E213" s="27"/>
      <c r="F213" s="35">
        <f>F214</f>
        <v>458.83199999999999</v>
      </c>
      <c r="G213" s="35">
        <f t="shared" si="32"/>
        <v>30</v>
      </c>
      <c r="H213" s="35">
        <f t="shared" si="32"/>
        <v>0</v>
      </c>
    </row>
    <row r="214" spans="1:10" ht="16.5" customHeight="1">
      <c r="A214" s="44" t="s">
        <v>63</v>
      </c>
      <c r="B214" s="27" t="s">
        <v>21</v>
      </c>
      <c r="C214" s="27" t="s">
        <v>19</v>
      </c>
      <c r="D214" s="27" t="s">
        <v>102</v>
      </c>
      <c r="E214" s="27"/>
      <c r="F214" s="35">
        <f>F215</f>
        <v>458.83199999999999</v>
      </c>
      <c r="G214" s="35">
        <f t="shared" si="32"/>
        <v>30</v>
      </c>
      <c r="H214" s="35">
        <f t="shared" si="32"/>
        <v>0</v>
      </c>
    </row>
    <row r="215" spans="1:10" ht="39.75" customHeight="1">
      <c r="A215" s="45" t="s">
        <v>46</v>
      </c>
      <c r="B215" s="27" t="s">
        <v>21</v>
      </c>
      <c r="C215" s="27" t="s">
        <v>19</v>
      </c>
      <c r="D215" s="27" t="s">
        <v>102</v>
      </c>
      <c r="E215" s="27" t="s">
        <v>47</v>
      </c>
      <c r="F215" s="35">
        <v>458.83199999999999</v>
      </c>
      <c r="G215" s="35">
        <v>30</v>
      </c>
      <c r="H215" s="37">
        <v>0</v>
      </c>
    </row>
    <row r="216" spans="1:10" ht="13.5" customHeight="1">
      <c r="A216" s="56" t="s">
        <v>10</v>
      </c>
      <c r="B216" s="57" t="s">
        <v>22</v>
      </c>
      <c r="C216" s="57"/>
      <c r="D216" s="57"/>
      <c r="E216" s="57"/>
      <c r="F216" s="90">
        <f>F217+F247+F301+F334+F342+F350</f>
        <v>405757.03172000003</v>
      </c>
      <c r="G216" s="90">
        <f>G217+G247+G301+G334+G342+G350</f>
        <v>299043.94201999996</v>
      </c>
      <c r="H216" s="90">
        <f>H217+H247+H301+H334+H342+H350</f>
        <v>309930.35857000004</v>
      </c>
    </row>
    <row r="217" spans="1:10">
      <c r="A217" s="23" t="s">
        <v>11</v>
      </c>
      <c r="B217" s="21" t="s">
        <v>22</v>
      </c>
      <c r="C217" s="21" t="s">
        <v>18</v>
      </c>
      <c r="D217" s="21"/>
      <c r="E217" s="21"/>
      <c r="F217" s="22">
        <f>F218+F245</f>
        <v>49978.762460000005</v>
      </c>
      <c r="G217" s="22">
        <f t="shared" ref="G217:H217" si="33">G218+G245</f>
        <v>48423.200000000004</v>
      </c>
      <c r="H217" s="22">
        <f t="shared" si="33"/>
        <v>48389.4</v>
      </c>
    </row>
    <row r="218" spans="1:10" ht="40.5" customHeight="1">
      <c r="A218" s="19" t="s">
        <v>289</v>
      </c>
      <c r="B218" s="18" t="s">
        <v>22</v>
      </c>
      <c r="C218" s="18" t="s">
        <v>18</v>
      </c>
      <c r="D218" s="18" t="s">
        <v>243</v>
      </c>
      <c r="E218" s="18"/>
      <c r="F218" s="25">
        <f t="shared" ref="F218:H218" si="34">F219</f>
        <v>49618.862460000004</v>
      </c>
      <c r="G218" s="25">
        <f t="shared" si="34"/>
        <v>48423.200000000004</v>
      </c>
      <c r="H218" s="25">
        <f t="shared" si="34"/>
        <v>48389.4</v>
      </c>
    </row>
    <row r="219" spans="1:10" ht="28.5" customHeight="1">
      <c r="A219" s="19" t="s">
        <v>143</v>
      </c>
      <c r="B219" s="18" t="s">
        <v>22</v>
      </c>
      <c r="C219" s="18" t="s">
        <v>18</v>
      </c>
      <c r="D219" s="18" t="s">
        <v>244</v>
      </c>
      <c r="E219" s="18"/>
      <c r="F219" s="25">
        <f>F220+F243+F224+F236+F231</f>
        <v>49618.862460000004</v>
      </c>
      <c r="G219" s="25">
        <f>G220+G243+G224+G236+G231+G245</f>
        <v>48423.200000000004</v>
      </c>
      <c r="H219" s="25">
        <f>H220+H243+H224+H236+H231+H245</f>
        <v>48389.4</v>
      </c>
    </row>
    <row r="220" spans="1:10" ht="40.5" customHeight="1">
      <c r="A220" s="30" t="s">
        <v>67</v>
      </c>
      <c r="B220" s="18" t="s">
        <v>22</v>
      </c>
      <c r="C220" s="18" t="s">
        <v>18</v>
      </c>
      <c r="D220" s="18" t="s">
        <v>245</v>
      </c>
      <c r="E220" s="18"/>
      <c r="F220" s="25">
        <f>F221+F222+F223</f>
        <v>19473.237799999999</v>
      </c>
      <c r="G220" s="25">
        <f>G221+G222+G223</f>
        <v>19303.7</v>
      </c>
      <c r="H220" s="25">
        <f>H221+H222+H223</f>
        <v>19303.7</v>
      </c>
    </row>
    <row r="221" spans="1:10" ht="90" customHeight="1">
      <c r="A221" s="19" t="s">
        <v>44</v>
      </c>
      <c r="B221" s="18" t="s">
        <v>22</v>
      </c>
      <c r="C221" s="18" t="s">
        <v>18</v>
      </c>
      <c r="D221" s="18" t="s">
        <v>245</v>
      </c>
      <c r="E221" s="18" t="s">
        <v>45</v>
      </c>
      <c r="F221" s="25">
        <v>7967.1937099999996</v>
      </c>
      <c r="G221" s="25">
        <v>7998.7</v>
      </c>
      <c r="H221" s="25">
        <v>7998.7</v>
      </c>
    </row>
    <row r="222" spans="1:10" ht="39" customHeight="1">
      <c r="A222" s="19" t="s">
        <v>46</v>
      </c>
      <c r="B222" s="18" t="s">
        <v>22</v>
      </c>
      <c r="C222" s="18" t="s">
        <v>18</v>
      </c>
      <c r="D222" s="18" t="s">
        <v>245</v>
      </c>
      <c r="E222" s="18" t="s">
        <v>47</v>
      </c>
      <c r="F222" s="25">
        <v>11504.07156</v>
      </c>
      <c r="G222" s="25">
        <v>11305</v>
      </c>
      <c r="H222" s="25">
        <v>11305</v>
      </c>
    </row>
    <row r="223" spans="1:10" ht="21.75" customHeight="1">
      <c r="A223" s="19" t="s">
        <v>48</v>
      </c>
      <c r="B223" s="18" t="s">
        <v>22</v>
      </c>
      <c r="C223" s="18" t="s">
        <v>18</v>
      </c>
      <c r="D223" s="18" t="s">
        <v>245</v>
      </c>
      <c r="E223" s="18" t="s">
        <v>49</v>
      </c>
      <c r="F223" s="25">
        <v>1.9725299999999999</v>
      </c>
      <c r="G223" s="25">
        <v>0</v>
      </c>
      <c r="H223" s="25">
        <v>0</v>
      </c>
    </row>
    <row r="224" spans="1:10" ht="77.25" customHeight="1">
      <c r="A224" s="30" t="s">
        <v>153</v>
      </c>
      <c r="B224" s="18" t="s">
        <v>22</v>
      </c>
      <c r="C224" s="18" t="s">
        <v>18</v>
      </c>
      <c r="D224" s="18" t="s">
        <v>254</v>
      </c>
      <c r="E224" s="18"/>
      <c r="F224" s="25">
        <f>F225+F227+F229</f>
        <v>14727.5</v>
      </c>
      <c r="G224" s="25">
        <f>G225+G227+G229</f>
        <v>15935.6</v>
      </c>
      <c r="H224" s="25">
        <f>H225+H227+H229</f>
        <v>15901.8</v>
      </c>
    </row>
    <row r="225" spans="1:8" ht="89.25" customHeight="1">
      <c r="A225" s="74" t="s">
        <v>160</v>
      </c>
      <c r="B225" s="18" t="s">
        <v>22</v>
      </c>
      <c r="C225" s="18" t="s">
        <v>18</v>
      </c>
      <c r="D225" s="18" t="s">
        <v>255</v>
      </c>
      <c r="E225" s="18"/>
      <c r="F225" s="46">
        <f>F226</f>
        <v>11048.4</v>
      </c>
      <c r="G225" s="46">
        <f>G226</f>
        <v>11951.7</v>
      </c>
      <c r="H225" s="46">
        <f>H226</f>
        <v>11926.4</v>
      </c>
    </row>
    <row r="226" spans="1:8" ht="90.75" customHeight="1">
      <c r="A226" s="31" t="s">
        <v>44</v>
      </c>
      <c r="B226" s="18" t="s">
        <v>22</v>
      </c>
      <c r="C226" s="18" t="s">
        <v>18</v>
      </c>
      <c r="D226" s="18" t="s">
        <v>255</v>
      </c>
      <c r="E226" s="18" t="s">
        <v>45</v>
      </c>
      <c r="F226" s="46">
        <v>11048.4</v>
      </c>
      <c r="G226" s="46">
        <v>11951.7</v>
      </c>
      <c r="H226" s="32">
        <v>11926.4</v>
      </c>
    </row>
    <row r="227" spans="1:8" ht="80.25" customHeight="1">
      <c r="A227" s="74" t="s">
        <v>161</v>
      </c>
      <c r="B227" s="18" t="s">
        <v>22</v>
      </c>
      <c r="C227" s="18" t="s">
        <v>18</v>
      </c>
      <c r="D227" s="18" t="s">
        <v>256</v>
      </c>
      <c r="E227" s="18"/>
      <c r="F227" s="46">
        <f>F228</f>
        <v>3633.8</v>
      </c>
      <c r="G227" s="46">
        <f>G228</f>
        <v>3983.9</v>
      </c>
      <c r="H227" s="46">
        <f>H228</f>
        <v>3975.4</v>
      </c>
    </row>
    <row r="228" spans="1:8" ht="90.75" customHeight="1">
      <c r="A228" s="31" t="s">
        <v>44</v>
      </c>
      <c r="B228" s="18" t="s">
        <v>22</v>
      </c>
      <c r="C228" s="18" t="s">
        <v>18</v>
      </c>
      <c r="D228" s="18" t="s">
        <v>256</v>
      </c>
      <c r="E228" s="18" t="s">
        <v>45</v>
      </c>
      <c r="F228" s="46">
        <v>3633.8</v>
      </c>
      <c r="G228" s="46">
        <v>3983.9</v>
      </c>
      <c r="H228" s="32">
        <v>3975.4</v>
      </c>
    </row>
    <row r="229" spans="1:8" ht="79.5" customHeight="1">
      <c r="A229" s="75" t="s">
        <v>162</v>
      </c>
      <c r="B229" s="18" t="s">
        <v>22</v>
      </c>
      <c r="C229" s="18" t="s">
        <v>18</v>
      </c>
      <c r="D229" s="18" t="s">
        <v>257</v>
      </c>
      <c r="E229" s="18"/>
      <c r="F229" s="46">
        <f>F230</f>
        <v>45.3</v>
      </c>
      <c r="G229" s="46">
        <f>G230</f>
        <v>0</v>
      </c>
      <c r="H229" s="46">
        <f>H230</f>
        <v>0</v>
      </c>
    </row>
    <row r="230" spans="1:8" ht="42" customHeight="1">
      <c r="A230" s="19" t="s">
        <v>46</v>
      </c>
      <c r="B230" s="18" t="s">
        <v>22</v>
      </c>
      <c r="C230" s="18" t="s">
        <v>18</v>
      </c>
      <c r="D230" s="18" t="s">
        <v>257</v>
      </c>
      <c r="E230" s="18" t="s">
        <v>47</v>
      </c>
      <c r="F230" s="46">
        <v>45.3</v>
      </c>
      <c r="G230" s="46">
        <v>0</v>
      </c>
      <c r="H230" s="46">
        <v>0</v>
      </c>
    </row>
    <row r="231" spans="1:8" ht="66" customHeight="1">
      <c r="A231" s="19" t="s">
        <v>308</v>
      </c>
      <c r="B231" s="18" t="s">
        <v>22</v>
      </c>
      <c r="C231" s="18" t="s">
        <v>18</v>
      </c>
      <c r="D231" s="18" t="s">
        <v>296</v>
      </c>
      <c r="E231" s="18"/>
      <c r="F231" s="46">
        <f>SUM(F232+F234)</f>
        <v>733.54495000000009</v>
      </c>
      <c r="G231" s="46">
        <f>SUM(G232+G234)</f>
        <v>0</v>
      </c>
      <c r="H231" s="46">
        <f>SUM(H232+H234)</f>
        <v>0</v>
      </c>
    </row>
    <row r="232" spans="1:8" ht="39" customHeight="1">
      <c r="A232" s="87" t="s">
        <v>320</v>
      </c>
      <c r="B232" s="18" t="s">
        <v>22</v>
      </c>
      <c r="C232" s="18" t="s">
        <v>18</v>
      </c>
      <c r="D232" s="18" t="s">
        <v>296</v>
      </c>
      <c r="E232" s="18"/>
      <c r="F232" s="46">
        <f>SUM(F233)</f>
        <v>726.20950000000005</v>
      </c>
      <c r="G232" s="46">
        <f>SUM(G233)</f>
        <v>0</v>
      </c>
      <c r="H232" s="46">
        <f>SUM(H233)</f>
        <v>0</v>
      </c>
    </row>
    <row r="233" spans="1:8" ht="42" customHeight="1">
      <c r="A233" s="19" t="s">
        <v>46</v>
      </c>
      <c r="B233" s="18" t="s">
        <v>22</v>
      </c>
      <c r="C233" s="18" t="s">
        <v>18</v>
      </c>
      <c r="D233" s="18" t="s">
        <v>296</v>
      </c>
      <c r="E233" s="18" t="s">
        <v>47</v>
      </c>
      <c r="F233" s="46">
        <v>726.20950000000005</v>
      </c>
      <c r="G233" s="46">
        <v>0</v>
      </c>
      <c r="H233" s="46">
        <v>0</v>
      </c>
    </row>
    <row r="234" spans="1:8" ht="52.5" customHeight="1">
      <c r="A234" s="19" t="s">
        <v>319</v>
      </c>
      <c r="B234" s="18" t="s">
        <v>22</v>
      </c>
      <c r="C234" s="18" t="s">
        <v>18</v>
      </c>
      <c r="D234" s="18" t="s">
        <v>296</v>
      </c>
      <c r="E234" s="18"/>
      <c r="F234" s="46">
        <f>SUM(F235)</f>
        <v>7.3354499999999998</v>
      </c>
      <c r="G234" s="46">
        <f>SUM(G235)</f>
        <v>0</v>
      </c>
      <c r="H234" s="46">
        <f>SUM(H235)</f>
        <v>0</v>
      </c>
    </row>
    <row r="235" spans="1:8" ht="42" customHeight="1">
      <c r="A235" s="19" t="s">
        <v>46</v>
      </c>
      <c r="B235" s="18" t="s">
        <v>22</v>
      </c>
      <c r="C235" s="18" t="s">
        <v>18</v>
      </c>
      <c r="D235" s="18" t="s">
        <v>296</v>
      </c>
      <c r="E235" s="18" t="s">
        <v>47</v>
      </c>
      <c r="F235" s="46">
        <v>7.3354499999999998</v>
      </c>
      <c r="G235" s="46">
        <v>0</v>
      </c>
      <c r="H235" s="46">
        <v>0</v>
      </c>
    </row>
    <row r="236" spans="1:8" ht="87" customHeight="1">
      <c r="A236" s="30" t="s">
        <v>155</v>
      </c>
      <c r="B236" s="18" t="s">
        <v>22</v>
      </c>
      <c r="C236" s="18" t="s">
        <v>18</v>
      </c>
      <c r="D236" s="18" t="s">
        <v>258</v>
      </c>
      <c r="E236" s="18"/>
      <c r="F236" s="25">
        <f>F237+F239+F241</f>
        <v>14648.000000000002</v>
      </c>
      <c r="G236" s="25">
        <f>G237+G239+G241</f>
        <v>13181.9</v>
      </c>
      <c r="H236" s="25">
        <f>H237+H239+H241</f>
        <v>13181.9</v>
      </c>
    </row>
    <row r="237" spans="1:8" ht="113.25" customHeight="1">
      <c r="A237" s="75" t="s">
        <v>163</v>
      </c>
      <c r="B237" s="18" t="s">
        <v>22</v>
      </c>
      <c r="C237" s="18" t="s">
        <v>18</v>
      </c>
      <c r="D237" s="18" t="s">
        <v>259</v>
      </c>
      <c r="E237" s="18"/>
      <c r="F237" s="46">
        <f>F238</f>
        <v>10988.7</v>
      </c>
      <c r="G237" s="46">
        <f>G238</f>
        <v>9886.4</v>
      </c>
      <c r="H237" s="46">
        <f>H238</f>
        <v>9886.4</v>
      </c>
    </row>
    <row r="238" spans="1:8" ht="92.25" customHeight="1">
      <c r="A238" s="19" t="s">
        <v>44</v>
      </c>
      <c r="B238" s="18" t="s">
        <v>22</v>
      </c>
      <c r="C238" s="18" t="s">
        <v>18</v>
      </c>
      <c r="D238" s="18" t="s">
        <v>259</v>
      </c>
      <c r="E238" s="18" t="s">
        <v>45</v>
      </c>
      <c r="F238" s="46">
        <v>10988.7</v>
      </c>
      <c r="G238" s="46">
        <v>9886.4</v>
      </c>
      <c r="H238" s="32">
        <v>9886.4</v>
      </c>
    </row>
    <row r="239" spans="1:8" ht="119.25" customHeight="1">
      <c r="A239" s="75" t="s">
        <v>164</v>
      </c>
      <c r="B239" s="18" t="s">
        <v>22</v>
      </c>
      <c r="C239" s="18" t="s">
        <v>18</v>
      </c>
      <c r="D239" s="18" t="s">
        <v>260</v>
      </c>
      <c r="E239" s="18"/>
      <c r="F239" s="46">
        <f>F240</f>
        <v>3614.2</v>
      </c>
      <c r="G239" s="46">
        <f>G240</f>
        <v>3295.5</v>
      </c>
      <c r="H239" s="46">
        <f>H240</f>
        <v>3295.5</v>
      </c>
    </row>
    <row r="240" spans="1:8" ht="87.75" customHeight="1">
      <c r="A240" s="19" t="s">
        <v>44</v>
      </c>
      <c r="B240" s="18" t="s">
        <v>22</v>
      </c>
      <c r="C240" s="18" t="s">
        <v>18</v>
      </c>
      <c r="D240" s="18" t="s">
        <v>248</v>
      </c>
      <c r="E240" s="18" t="s">
        <v>45</v>
      </c>
      <c r="F240" s="46">
        <v>3614.2</v>
      </c>
      <c r="G240" s="46">
        <v>3295.5</v>
      </c>
      <c r="H240" s="32">
        <v>3295.5</v>
      </c>
    </row>
    <row r="241" spans="1:14" ht="102" customHeight="1">
      <c r="A241" s="75" t="s">
        <v>173</v>
      </c>
      <c r="B241" s="18" t="s">
        <v>22</v>
      </c>
      <c r="C241" s="18" t="s">
        <v>18</v>
      </c>
      <c r="D241" s="18" t="s">
        <v>261</v>
      </c>
      <c r="E241" s="18"/>
      <c r="F241" s="46">
        <f>F242</f>
        <v>45.1</v>
      </c>
      <c r="G241" s="46">
        <f>G242</f>
        <v>0</v>
      </c>
      <c r="H241" s="46">
        <f>H242</f>
        <v>0</v>
      </c>
    </row>
    <row r="242" spans="1:14" ht="39" customHeight="1">
      <c r="A242" s="19" t="s">
        <v>46</v>
      </c>
      <c r="B242" s="18" t="s">
        <v>22</v>
      </c>
      <c r="C242" s="18" t="s">
        <v>18</v>
      </c>
      <c r="D242" s="18" t="s">
        <v>261</v>
      </c>
      <c r="E242" s="18" t="s">
        <v>47</v>
      </c>
      <c r="F242" s="46">
        <v>45.1</v>
      </c>
      <c r="G242" s="46">
        <v>0</v>
      </c>
      <c r="H242" s="46">
        <v>0</v>
      </c>
    </row>
    <row r="243" spans="1:14" ht="39" customHeight="1">
      <c r="A243" s="19" t="s">
        <v>58</v>
      </c>
      <c r="B243" s="18" t="s">
        <v>22</v>
      </c>
      <c r="C243" s="18" t="s">
        <v>18</v>
      </c>
      <c r="D243" s="18" t="s">
        <v>246</v>
      </c>
      <c r="E243" s="18"/>
      <c r="F243" s="25">
        <f>F244</f>
        <v>36.579709999999999</v>
      </c>
      <c r="G243" s="25">
        <f>G244</f>
        <v>2</v>
      </c>
      <c r="H243" s="25">
        <f>H244</f>
        <v>2</v>
      </c>
    </row>
    <row r="244" spans="1:14" ht="24" customHeight="1">
      <c r="A244" s="19" t="s">
        <v>48</v>
      </c>
      <c r="B244" s="18" t="s">
        <v>22</v>
      </c>
      <c r="C244" s="18" t="s">
        <v>18</v>
      </c>
      <c r="D244" s="18" t="s">
        <v>246</v>
      </c>
      <c r="E244" s="18" t="s">
        <v>49</v>
      </c>
      <c r="F244" s="25">
        <v>36.579709999999999</v>
      </c>
      <c r="G244" s="25">
        <v>2</v>
      </c>
      <c r="H244" s="25">
        <v>2</v>
      </c>
    </row>
    <row r="245" spans="1:14" ht="30.75" customHeight="1">
      <c r="A245" s="19" t="s">
        <v>297</v>
      </c>
      <c r="B245" s="18" t="s">
        <v>22</v>
      </c>
      <c r="C245" s="18" t="s">
        <v>18</v>
      </c>
      <c r="D245" s="18" t="s">
        <v>373</v>
      </c>
      <c r="E245" s="18"/>
      <c r="F245" s="46">
        <f>SUM(F246)</f>
        <v>359.9</v>
      </c>
      <c r="G245" s="46">
        <f>SUM(G246)</f>
        <v>0</v>
      </c>
      <c r="H245" s="46">
        <f>SUM(H246)</f>
        <v>0</v>
      </c>
    </row>
    <row r="246" spans="1:14" ht="39" customHeight="1">
      <c r="A246" s="19" t="s">
        <v>46</v>
      </c>
      <c r="B246" s="18" t="s">
        <v>22</v>
      </c>
      <c r="C246" s="18" t="s">
        <v>18</v>
      </c>
      <c r="D246" s="18" t="s">
        <v>373</v>
      </c>
      <c r="E246" s="18" t="s">
        <v>47</v>
      </c>
      <c r="F246" s="46">
        <v>359.9</v>
      </c>
      <c r="G246" s="46">
        <v>0</v>
      </c>
      <c r="H246" s="46">
        <v>0</v>
      </c>
    </row>
    <row r="247" spans="1:14" ht="15" customHeight="1">
      <c r="A247" s="23" t="s">
        <v>12</v>
      </c>
      <c r="B247" s="21" t="s">
        <v>22</v>
      </c>
      <c r="C247" s="21" t="s">
        <v>25</v>
      </c>
      <c r="D247" s="21"/>
      <c r="E247" s="21"/>
      <c r="F247" s="22">
        <f t="shared" ref="F247:H248" si="35">F248</f>
        <v>318834.36355000001</v>
      </c>
      <c r="G247" s="22">
        <f t="shared" si="35"/>
        <v>221785.64261000001</v>
      </c>
      <c r="H247" s="22">
        <f t="shared" si="35"/>
        <v>231820.81363000002</v>
      </c>
    </row>
    <row r="248" spans="1:14" ht="42" customHeight="1">
      <c r="A248" s="44" t="s">
        <v>283</v>
      </c>
      <c r="B248" s="27" t="s">
        <v>22</v>
      </c>
      <c r="C248" s="27" t="s">
        <v>25</v>
      </c>
      <c r="D248" s="18" t="s">
        <v>243</v>
      </c>
      <c r="E248" s="27"/>
      <c r="F248" s="35">
        <f t="shared" si="35"/>
        <v>318834.36355000001</v>
      </c>
      <c r="G248" s="35">
        <f t="shared" si="35"/>
        <v>221785.64261000001</v>
      </c>
      <c r="H248" s="35">
        <f t="shared" si="35"/>
        <v>231820.81363000002</v>
      </c>
    </row>
    <row r="249" spans="1:14" ht="26.25" customHeight="1">
      <c r="A249" s="19" t="s">
        <v>144</v>
      </c>
      <c r="B249" s="18" t="s">
        <v>22</v>
      </c>
      <c r="C249" s="18" t="s">
        <v>25</v>
      </c>
      <c r="D249" s="18" t="s">
        <v>249</v>
      </c>
      <c r="E249" s="27"/>
      <c r="F249" s="35">
        <f>F250+F255+F262+F264+F269+F274+F276+F281+F290+F292+F297+F299</f>
        <v>318834.36355000001</v>
      </c>
      <c r="G249" s="35">
        <f t="shared" ref="G249:H249" si="36">G250+G255+G262+G264+G269+G274+G276+G281+G290+G292</f>
        <v>221785.64261000001</v>
      </c>
      <c r="H249" s="35">
        <f t="shared" si="36"/>
        <v>231820.81363000002</v>
      </c>
    </row>
    <row r="250" spans="1:14" ht="24.75" customHeight="1">
      <c r="A250" s="30" t="s">
        <v>68</v>
      </c>
      <c r="B250" s="18" t="s">
        <v>22</v>
      </c>
      <c r="C250" s="18" t="s">
        <v>25</v>
      </c>
      <c r="D250" s="18" t="s">
        <v>250</v>
      </c>
      <c r="E250" s="18"/>
      <c r="F250" s="25">
        <f>F252+F253+F254+F251</f>
        <v>53145.989509999999</v>
      </c>
      <c r="G250" s="25">
        <f>G252+G253+G254</f>
        <v>25031.69037</v>
      </c>
      <c r="H250" s="25">
        <f>H252+H253+H254</f>
        <v>23993.473770000001</v>
      </c>
      <c r="N250" s="9"/>
    </row>
    <row r="251" spans="1:14" ht="95.25" customHeight="1">
      <c r="A251" s="19" t="s">
        <v>44</v>
      </c>
      <c r="B251" s="18" t="s">
        <v>22</v>
      </c>
      <c r="C251" s="18" t="s">
        <v>25</v>
      </c>
      <c r="D251" s="18" t="s">
        <v>250</v>
      </c>
      <c r="E251" s="18" t="s">
        <v>45</v>
      </c>
      <c r="F251" s="25">
        <v>41.7</v>
      </c>
      <c r="G251" s="25">
        <v>0</v>
      </c>
      <c r="H251" s="25">
        <v>0</v>
      </c>
      <c r="N251" s="9"/>
    </row>
    <row r="252" spans="1:14" ht="36.75" customHeight="1">
      <c r="A252" s="19" t="s">
        <v>46</v>
      </c>
      <c r="B252" s="18" t="s">
        <v>22</v>
      </c>
      <c r="C252" s="18" t="s">
        <v>25</v>
      </c>
      <c r="D252" s="18" t="s">
        <v>250</v>
      </c>
      <c r="E252" s="18" t="s">
        <v>47</v>
      </c>
      <c r="F252" s="25">
        <v>52813.474069999997</v>
      </c>
      <c r="G252" s="25">
        <v>25031.69037</v>
      </c>
      <c r="H252" s="25">
        <v>23993.473770000001</v>
      </c>
      <c r="N252" s="9"/>
    </row>
    <row r="253" spans="1:14" ht="26.25" customHeight="1">
      <c r="A253" s="19" t="s">
        <v>50</v>
      </c>
      <c r="B253" s="18" t="s">
        <v>22</v>
      </c>
      <c r="C253" s="18" t="s">
        <v>25</v>
      </c>
      <c r="D253" s="18" t="s">
        <v>250</v>
      </c>
      <c r="E253" s="18" t="s">
        <v>51</v>
      </c>
      <c r="F253" s="25">
        <v>48.216200000000001</v>
      </c>
      <c r="G253" s="25">
        <v>0</v>
      </c>
      <c r="H253" s="25">
        <v>0</v>
      </c>
      <c r="N253" s="9"/>
    </row>
    <row r="254" spans="1:14" ht="24" customHeight="1">
      <c r="A254" s="19" t="s">
        <v>48</v>
      </c>
      <c r="B254" s="18" t="s">
        <v>22</v>
      </c>
      <c r="C254" s="18" t="s">
        <v>25</v>
      </c>
      <c r="D254" s="18" t="s">
        <v>250</v>
      </c>
      <c r="E254" s="18" t="s">
        <v>49</v>
      </c>
      <c r="F254" s="25">
        <v>242.59924000000001</v>
      </c>
      <c r="G254" s="25">
        <v>0</v>
      </c>
      <c r="H254" s="25">
        <v>0</v>
      </c>
      <c r="N254" s="9"/>
    </row>
    <row r="255" spans="1:14" ht="102.75" customHeight="1">
      <c r="A255" s="30" t="s">
        <v>154</v>
      </c>
      <c r="B255" s="18" t="s">
        <v>22</v>
      </c>
      <c r="C255" s="18" t="s">
        <v>25</v>
      </c>
      <c r="D255" s="18" t="s">
        <v>262</v>
      </c>
      <c r="E255" s="18"/>
      <c r="F255" s="25">
        <f>F256+F258+F260</f>
        <v>181866.5</v>
      </c>
      <c r="G255" s="25">
        <f>G256+G258+G260</f>
        <v>122872.1</v>
      </c>
      <c r="H255" s="25">
        <f>H256+H258+H260</f>
        <v>125629.4</v>
      </c>
      <c r="K255" t="s">
        <v>192</v>
      </c>
      <c r="N255" s="9"/>
    </row>
    <row r="256" spans="1:14" ht="92.25" customHeight="1">
      <c r="A256" s="75" t="s">
        <v>165</v>
      </c>
      <c r="B256" s="18" t="s">
        <v>22</v>
      </c>
      <c r="C256" s="18" t="s">
        <v>25</v>
      </c>
      <c r="D256" s="18" t="s">
        <v>263</v>
      </c>
      <c r="E256" s="18"/>
      <c r="F256" s="46">
        <f>F257</f>
        <v>134889</v>
      </c>
      <c r="G256" s="46">
        <f>G257</f>
        <v>95840.2</v>
      </c>
      <c r="H256" s="46">
        <f>H257</f>
        <v>97990.9</v>
      </c>
      <c r="N256" s="9"/>
    </row>
    <row r="257" spans="1:17" ht="90" customHeight="1">
      <c r="A257" s="19" t="s">
        <v>44</v>
      </c>
      <c r="B257" s="18" t="s">
        <v>22</v>
      </c>
      <c r="C257" s="18" t="s">
        <v>25</v>
      </c>
      <c r="D257" s="18" t="s">
        <v>263</v>
      </c>
      <c r="E257" s="18" t="s">
        <v>45</v>
      </c>
      <c r="F257" s="46">
        <v>134889</v>
      </c>
      <c r="G257" s="46">
        <v>95840.2</v>
      </c>
      <c r="H257" s="32">
        <v>97990.9</v>
      </c>
      <c r="N257" s="9"/>
    </row>
    <row r="258" spans="1:17" ht="90" customHeight="1">
      <c r="A258" s="75" t="s">
        <v>166</v>
      </c>
      <c r="B258" s="18" t="s">
        <v>22</v>
      </c>
      <c r="C258" s="18" t="s">
        <v>25</v>
      </c>
      <c r="D258" s="18" t="s">
        <v>264</v>
      </c>
      <c r="E258" s="18"/>
      <c r="F258" s="46">
        <f>F259</f>
        <v>37464.1</v>
      </c>
      <c r="G258" s="46">
        <f>G259</f>
        <v>27031.9</v>
      </c>
      <c r="H258" s="46">
        <f>H259</f>
        <v>27638.5</v>
      </c>
      <c r="N258" s="9"/>
    </row>
    <row r="259" spans="1:17" ht="90" customHeight="1">
      <c r="A259" s="19" t="s">
        <v>44</v>
      </c>
      <c r="B259" s="18" t="s">
        <v>22</v>
      </c>
      <c r="C259" s="18" t="s">
        <v>25</v>
      </c>
      <c r="D259" s="18" t="s">
        <v>264</v>
      </c>
      <c r="E259" s="18" t="s">
        <v>45</v>
      </c>
      <c r="F259" s="46">
        <v>37464.1</v>
      </c>
      <c r="G259" s="46">
        <v>27031.9</v>
      </c>
      <c r="H259" s="32">
        <v>27638.5</v>
      </c>
      <c r="N259" s="9"/>
    </row>
    <row r="260" spans="1:17" ht="75.75" customHeight="1">
      <c r="A260" s="75" t="s">
        <v>167</v>
      </c>
      <c r="B260" s="18" t="s">
        <v>22</v>
      </c>
      <c r="C260" s="18" t="s">
        <v>25</v>
      </c>
      <c r="D260" s="18" t="s">
        <v>276</v>
      </c>
      <c r="E260" s="18"/>
      <c r="F260" s="46">
        <f>F261</f>
        <v>9513.4</v>
      </c>
      <c r="G260" s="46">
        <f>G261</f>
        <v>0</v>
      </c>
      <c r="H260" s="46">
        <f>H261</f>
        <v>0</v>
      </c>
      <c r="N260" s="9"/>
    </row>
    <row r="261" spans="1:17" ht="39" customHeight="1">
      <c r="A261" s="19" t="s">
        <v>46</v>
      </c>
      <c r="B261" s="18" t="s">
        <v>22</v>
      </c>
      <c r="C261" s="18" t="s">
        <v>25</v>
      </c>
      <c r="D261" s="18" t="s">
        <v>276</v>
      </c>
      <c r="E261" s="18" t="s">
        <v>47</v>
      </c>
      <c r="F261" s="46">
        <v>9513.4</v>
      </c>
      <c r="G261" s="46">
        <v>0</v>
      </c>
      <c r="H261" s="32">
        <v>0</v>
      </c>
      <c r="N261" s="9"/>
    </row>
    <row r="262" spans="1:17" ht="93" customHeight="1">
      <c r="A262" s="19" t="s">
        <v>226</v>
      </c>
      <c r="B262" s="18" t="s">
        <v>22</v>
      </c>
      <c r="C262" s="18" t="s">
        <v>25</v>
      </c>
      <c r="D262" s="18" t="s">
        <v>266</v>
      </c>
      <c r="E262" s="18"/>
      <c r="F262" s="25">
        <v>45.5</v>
      </c>
      <c r="G262" s="25">
        <f>SUM(G263)</f>
        <v>45.5</v>
      </c>
      <c r="H262" s="25">
        <f>SUM(H263)</f>
        <v>45.5</v>
      </c>
      <c r="N262" s="9"/>
    </row>
    <row r="263" spans="1:17" ht="96.75" customHeight="1">
      <c r="A263" s="19" t="s">
        <v>44</v>
      </c>
      <c r="B263" s="18" t="s">
        <v>22</v>
      </c>
      <c r="C263" s="18" t="s">
        <v>25</v>
      </c>
      <c r="D263" s="18" t="s">
        <v>266</v>
      </c>
      <c r="E263" s="18" t="s">
        <v>45</v>
      </c>
      <c r="F263" s="25">
        <v>45.5</v>
      </c>
      <c r="G263" s="25">
        <v>45.5</v>
      </c>
      <c r="H263" s="25">
        <v>45.5</v>
      </c>
      <c r="N263" s="9"/>
    </row>
    <row r="264" spans="1:17" ht="69" customHeight="1">
      <c r="A264" s="19" t="s">
        <v>349</v>
      </c>
      <c r="B264" s="18" t="s">
        <v>22</v>
      </c>
      <c r="C264" s="18" t="s">
        <v>25</v>
      </c>
      <c r="D264" s="18" t="s">
        <v>299</v>
      </c>
      <c r="E264" s="18"/>
      <c r="F264" s="46">
        <f>SUM(F265+F267)</f>
        <v>4732.3238300000003</v>
      </c>
      <c r="G264" s="46">
        <f>SUM(G265+G267)</f>
        <v>488</v>
      </c>
      <c r="H264" s="46">
        <f>SUM(H265+H267)</f>
        <v>488</v>
      </c>
      <c r="N264" s="9"/>
    </row>
    <row r="265" spans="1:17" ht="57.75" customHeight="1">
      <c r="A265" s="19" t="s">
        <v>204</v>
      </c>
      <c r="B265" s="18" t="s">
        <v>22</v>
      </c>
      <c r="C265" s="18" t="s">
        <v>25</v>
      </c>
      <c r="D265" s="18" t="s">
        <v>299</v>
      </c>
      <c r="E265" s="18"/>
      <c r="F265" s="46">
        <f>SUM(F266)</f>
        <v>4685</v>
      </c>
      <c r="G265" s="46">
        <f>SUM(G266)</f>
        <v>488</v>
      </c>
      <c r="H265" s="46">
        <f>SUM(H266)</f>
        <v>488</v>
      </c>
      <c r="N265" s="9"/>
      <c r="Q265" s="19"/>
    </row>
    <row r="266" spans="1:17" ht="39" customHeight="1">
      <c r="A266" s="19" t="s">
        <v>46</v>
      </c>
      <c r="B266" s="18" t="s">
        <v>22</v>
      </c>
      <c r="C266" s="18" t="s">
        <v>25</v>
      </c>
      <c r="D266" s="18" t="s">
        <v>299</v>
      </c>
      <c r="E266" s="18" t="s">
        <v>47</v>
      </c>
      <c r="F266" s="46">
        <v>4685</v>
      </c>
      <c r="G266" s="46">
        <v>488</v>
      </c>
      <c r="H266" s="32">
        <v>488</v>
      </c>
      <c r="N266" s="9"/>
    </row>
    <row r="267" spans="1:17" ht="67.5" customHeight="1">
      <c r="A267" s="19" t="s">
        <v>327</v>
      </c>
      <c r="B267" s="18" t="s">
        <v>22</v>
      </c>
      <c r="C267" s="18" t="s">
        <v>25</v>
      </c>
      <c r="D267" s="18" t="s">
        <v>299</v>
      </c>
      <c r="E267" s="18"/>
      <c r="F267" s="46">
        <f>SUM(F268)</f>
        <v>47.323830000000001</v>
      </c>
      <c r="G267" s="46">
        <f>SUM(G268)</f>
        <v>0</v>
      </c>
      <c r="H267" s="46">
        <f>SUM(H268)</f>
        <v>0</v>
      </c>
      <c r="N267" s="9"/>
    </row>
    <row r="268" spans="1:17" ht="39" customHeight="1">
      <c r="A268" s="19" t="s">
        <v>46</v>
      </c>
      <c r="B268" s="18" t="s">
        <v>22</v>
      </c>
      <c r="C268" s="18" t="s">
        <v>25</v>
      </c>
      <c r="D268" s="18" t="s">
        <v>299</v>
      </c>
      <c r="E268" s="18" t="s">
        <v>47</v>
      </c>
      <c r="F268" s="46">
        <v>47.323830000000001</v>
      </c>
      <c r="G268" s="46">
        <v>0</v>
      </c>
      <c r="H268" s="32">
        <v>0</v>
      </c>
      <c r="N268" s="9"/>
    </row>
    <row r="269" spans="1:17" ht="132.75" customHeight="1">
      <c r="A269" s="87" t="s">
        <v>351</v>
      </c>
      <c r="B269" s="18" t="s">
        <v>22</v>
      </c>
      <c r="C269" s="18" t="s">
        <v>25</v>
      </c>
      <c r="D269" s="18" t="s">
        <v>265</v>
      </c>
      <c r="E269" s="18"/>
      <c r="F269" s="46">
        <f>SUM(F270+F272)</f>
        <v>7794.5427400000008</v>
      </c>
      <c r="G269" s="46">
        <f>SUM(G270+G272)</f>
        <v>6629.1660000000002</v>
      </c>
      <c r="H269" s="46">
        <f>SUM(H270+H272)</f>
        <v>6629.1660000000002</v>
      </c>
      <c r="N269" s="9"/>
      <c r="Q269" s="19"/>
    </row>
    <row r="270" spans="1:17" ht="127.5" customHeight="1">
      <c r="A270" s="19" t="s">
        <v>350</v>
      </c>
      <c r="B270" s="18" t="s">
        <v>22</v>
      </c>
      <c r="C270" s="18" t="s">
        <v>25</v>
      </c>
      <c r="D270" s="18" t="s">
        <v>265</v>
      </c>
      <c r="E270" s="18"/>
      <c r="F270" s="25">
        <f>F271</f>
        <v>4899.3</v>
      </c>
      <c r="G270" s="25">
        <f>G271</f>
        <v>4899.3</v>
      </c>
      <c r="H270" s="25">
        <f>H271</f>
        <v>4899.3</v>
      </c>
      <c r="N270" s="9"/>
    </row>
    <row r="271" spans="1:17" ht="39.75" customHeight="1">
      <c r="A271" s="19" t="s">
        <v>46</v>
      </c>
      <c r="B271" s="18" t="s">
        <v>22</v>
      </c>
      <c r="C271" s="18" t="s">
        <v>25</v>
      </c>
      <c r="D271" s="18" t="s">
        <v>265</v>
      </c>
      <c r="E271" s="18" t="s">
        <v>47</v>
      </c>
      <c r="F271" s="25">
        <v>4899.3</v>
      </c>
      <c r="G271" s="25">
        <v>4899.3</v>
      </c>
      <c r="H271" s="25">
        <v>4899.3</v>
      </c>
      <c r="N271" s="9"/>
    </row>
    <row r="272" spans="1:17" ht="143.25" customHeight="1">
      <c r="A272" s="19" t="s">
        <v>328</v>
      </c>
      <c r="B272" s="18" t="s">
        <v>22</v>
      </c>
      <c r="C272" s="18" t="s">
        <v>25</v>
      </c>
      <c r="D272" s="18" t="s">
        <v>265</v>
      </c>
      <c r="E272" s="18"/>
      <c r="F272" s="25">
        <f>F273</f>
        <v>2895.2427400000001</v>
      </c>
      <c r="G272" s="25">
        <f>G273</f>
        <v>1729.866</v>
      </c>
      <c r="H272" s="25">
        <f>H273</f>
        <v>1729.866</v>
      </c>
      <c r="N272" s="9"/>
    </row>
    <row r="273" spans="1:17" ht="39.75" customHeight="1">
      <c r="A273" s="19" t="s">
        <v>46</v>
      </c>
      <c r="B273" s="18" t="s">
        <v>22</v>
      </c>
      <c r="C273" s="18" t="s">
        <v>25</v>
      </c>
      <c r="D273" s="18" t="s">
        <v>265</v>
      </c>
      <c r="E273" s="18" t="s">
        <v>47</v>
      </c>
      <c r="F273" s="25">
        <v>2895.2427400000001</v>
      </c>
      <c r="G273" s="25">
        <v>1729.866</v>
      </c>
      <c r="H273" s="25">
        <v>1729.866</v>
      </c>
      <c r="N273" s="9"/>
    </row>
    <row r="274" spans="1:17" ht="39.75" customHeight="1">
      <c r="A274" s="19" t="s">
        <v>58</v>
      </c>
      <c r="B274" s="18" t="s">
        <v>22</v>
      </c>
      <c r="C274" s="18" t="s">
        <v>25</v>
      </c>
      <c r="D274" s="18" t="s">
        <v>251</v>
      </c>
      <c r="E274" s="18"/>
      <c r="F274" s="25">
        <f>SUM(F275)</f>
        <v>217.25622999999999</v>
      </c>
      <c r="G274" s="25">
        <f>SUM(G275)</f>
        <v>225.4</v>
      </c>
      <c r="H274" s="25">
        <f>SUM(H275)</f>
        <v>225.4</v>
      </c>
      <c r="N274" s="9"/>
    </row>
    <row r="275" spans="1:17" ht="22.5" customHeight="1">
      <c r="A275" s="19" t="s">
        <v>48</v>
      </c>
      <c r="B275" s="18" t="s">
        <v>22</v>
      </c>
      <c r="C275" s="18" t="s">
        <v>25</v>
      </c>
      <c r="D275" s="18" t="s">
        <v>251</v>
      </c>
      <c r="E275" s="18" t="s">
        <v>49</v>
      </c>
      <c r="F275" s="25">
        <v>217.25622999999999</v>
      </c>
      <c r="G275" s="25">
        <v>225.4</v>
      </c>
      <c r="H275" s="25">
        <v>225.4</v>
      </c>
      <c r="N275" s="9"/>
    </row>
    <row r="276" spans="1:17" ht="84.75" customHeight="1">
      <c r="A276" s="19" t="s">
        <v>353</v>
      </c>
      <c r="B276" s="18" t="s">
        <v>22</v>
      </c>
      <c r="C276" s="18" t="s">
        <v>25</v>
      </c>
      <c r="D276" s="76" t="s">
        <v>270</v>
      </c>
      <c r="E276" s="27"/>
      <c r="F276" s="35">
        <f>SUM(F277+F279)</f>
        <v>10288.222239999999</v>
      </c>
      <c r="G276" s="35">
        <f>SUM(G277+G279)</f>
        <v>9967.1937199999993</v>
      </c>
      <c r="H276" s="35">
        <f>SUM(H277+H279)</f>
        <v>9772.2213200000006</v>
      </c>
      <c r="N276" s="9"/>
    </row>
    <row r="277" spans="1:17" ht="147" customHeight="1">
      <c r="A277" s="19" t="s">
        <v>352</v>
      </c>
      <c r="B277" s="18" t="s">
        <v>22</v>
      </c>
      <c r="C277" s="18" t="s">
        <v>25</v>
      </c>
      <c r="D277" s="76" t="s">
        <v>270</v>
      </c>
      <c r="E277" s="18"/>
      <c r="F277" s="25">
        <f>SUM(F278)</f>
        <v>7759.4</v>
      </c>
      <c r="G277" s="25">
        <f>SUM(G278)</f>
        <v>7517.3</v>
      </c>
      <c r="H277" s="25">
        <f>SUM(H278)</f>
        <v>7370.2</v>
      </c>
      <c r="N277" s="9"/>
      <c r="Q277" s="19"/>
    </row>
    <row r="278" spans="1:17" ht="39.75" customHeight="1">
      <c r="A278" s="19" t="s">
        <v>46</v>
      </c>
      <c r="B278" s="18" t="s">
        <v>22</v>
      </c>
      <c r="C278" s="18" t="s">
        <v>25</v>
      </c>
      <c r="D278" s="76" t="s">
        <v>270</v>
      </c>
      <c r="E278" s="18" t="s">
        <v>47</v>
      </c>
      <c r="F278" s="25">
        <v>7759.4</v>
      </c>
      <c r="G278" s="25">
        <v>7517.3</v>
      </c>
      <c r="H278" s="32">
        <v>7370.2</v>
      </c>
      <c r="N278" s="9"/>
    </row>
    <row r="279" spans="1:17" ht="88.5" customHeight="1">
      <c r="A279" s="19" t="s">
        <v>321</v>
      </c>
      <c r="B279" s="18" t="s">
        <v>22</v>
      </c>
      <c r="C279" s="18" t="s">
        <v>25</v>
      </c>
      <c r="D279" s="76" t="s">
        <v>270</v>
      </c>
      <c r="E279" s="18"/>
      <c r="F279" s="25">
        <f>SUM(F280)</f>
        <v>2528.82224</v>
      </c>
      <c r="G279" s="25">
        <f>SUM(G280)</f>
        <v>2449.89372</v>
      </c>
      <c r="H279" s="25">
        <f>SUM(H280)</f>
        <v>2402.0213199999998</v>
      </c>
      <c r="N279" s="9"/>
    </row>
    <row r="280" spans="1:17" ht="39.75" customHeight="1">
      <c r="A280" s="19" t="s">
        <v>46</v>
      </c>
      <c r="B280" s="18" t="s">
        <v>22</v>
      </c>
      <c r="C280" s="18" t="s">
        <v>25</v>
      </c>
      <c r="D280" s="76" t="s">
        <v>270</v>
      </c>
      <c r="E280" s="18" t="s">
        <v>47</v>
      </c>
      <c r="F280" s="25">
        <v>2528.82224</v>
      </c>
      <c r="G280" s="25">
        <v>2449.89372</v>
      </c>
      <c r="H280" s="25">
        <v>2402.0213199999998</v>
      </c>
      <c r="N280" s="9"/>
    </row>
    <row r="281" spans="1:17" ht="51.75" customHeight="1">
      <c r="A281" s="19" t="s">
        <v>354</v>
      </c>
      <c r="B281" s="18" t="s">
        <v>22</v>
      </c>
      <c r="C281" s="18" t="s">
        <v>25</v>
      </c>
      <c r="D281" s="18" t="s">
        <v>271</v>
      </c>
      <c r="E281" s="18"/>
      <c r="F281" s="25">
        <f>SUM(F282+F284+F286+F288)</f>
        <v>42464.99252</v>
      </c>
      <c r="G281" s="25">
        <f>SUM(G282+G284+G286+G288)</f>
        <v>42464.99252</v>
      </c>
      <c r="H281" s="25">
        <f>SUM(H282+H284+H286+H288)</f>
        <v>51522.892540000001</v>
      </c>
      <c r="N281" s="9"/>
    </row>
    <row r="282" spans="1:17" ht="102.75" customHeight="1">
      <c r="A282" s="36" t="s">
        <v>322</v>
      </c>
      <c r="B282" s="18" t="s">
        <v>22</v>
      </c>
      <c r="C282" s="18" t="s">
        <v>25</v>
      </c>
      <c r="D282" s="18" t="s">
        <v>303</v>
      </c>
      <c r="E282" s="27"/>
      <c r="F282" s="35">
        <f>SUM(F283)</f>
        <v>32300.568190000002</v>
      </c>
      <c r="G282" s="35">
        <f>SUM(G283)</f>
        <v>41959.659099999997</v>
      </c>
      <c r="H282" s="35">
        <f>SUM(H283)</f>
        <v>41139.655169999998</v>
      </c>
      <c r="N282" s="9"/>
    </row>
    <row r="283" spans="1:17" ht="39.75" customHeight="1">
      <c r="A283" s="19" t="s">
        <v>46</v>
      </c>
      <c r="B283" s="18" t="s">
        <v>22</v>
      </c>
      <c r="C283" s="18" t="s">
        <v>25</v>
      </c>
      <c r="D283" s="18" t="s">
        <v>303</v>
      </c>
      <c r="E283" s="18" t="s">
        <v>47</v>
      </c>
      <c r="F283" s="35">
        <v>32300.568190000002</v>
      </c>
      <c r="G283" s="35">
        <v>41959.659099999997</v>
      </c>
      <c r="H283" s="35">
        <v>41139.655169999998</v>
      </c>
      <c r="N283" s="9"/>
    </row>
    <row r="284" spans="1:17" ht="117" customHeight="1">
      <c r="A284" s="88" t="s">
        <v>323</v>
      </c>
      <c r="B284" s="18" t="s">
        <v>22</v>
      </c>
      <c r="C284" s="18" t="s">
        <v>25</v>
      </c>
      <c r="D284" s="18" t="s">
        <v>303</v>
      </c>
      <c r="E284" s="18"/>
      <c r="F284" s="25">
        <f>SUM(F285)</f>
        <v>389.00594000000001</v>
      </c>
      <c r="G284" s="25">
        <f>SUM(G285)</f>
        <v>505.33341999999999</v>
      </c>
      <c r="H284" s="25">
        <f>SUM(H285)</f>
        <v>495.45783999999998</v>
      </c>
      <c r="N284" s="9"/>
    </row>
    <row r="285" spans="1:17" ht="39.75" customHeight="1">
      <c r="A285" s="19" t="s">
        <v>46</v>
      </c>
      <c r="B285" s="18" t="s">
        <v>22</v>
      </c>
      <c r="C285" s="18" t="s">
        <v>25</v>
      </c>
      <c r="D285" s="18" t="s">
        <v>303</v>
      </c>
      <c r="E285" s="18" t="s">
        <v>47</v>
      </c>
      <c r="F285" s="25">
        <v>389.00594000000001</v>
      </c>
      <c r="G285" s="25">
        <v>505.33341999999999</v>
      </c>
      <c r="H285" s="32">
        <v>495.45783999999998</v>
      </c>
      <c r="N285" s="9"/>
    </row>
    <row r="286" spans="1:17" ht="107.25" customHeight="1">
      <c r="A286" s="19" t="s">
        <v>301</v>
      </c>
      <c r="B286" s="27" t="s">
        <v>22</v>
      </c>
      <c r="C286" s="27" t="s">
        <v>25</v>
      </c>
      <c r="D286" s="18" t="s">
        <v>302</v>
      </c>
      <c r="E286" s="18"/>
      <c r="F286" s="25">
        <f>SUM(F287)</f>
        <v>9659.0909100000008</v>
      </c>
      <c r="G286" s="25">
        <f>SUM(G287)</f>
        <v>0</v>
      </c>
      <c r="H286" s="25">
        <f>SUM(H287)</f>
        <v>9770.1149499999992</v>
      </c>
      <c r="N286" s="9"/>
    </row>
    <row r="287" spans="1:17" ht="39.75" customHeight="1">
      <c r="A287" s="19" t="s">
        <v>46</v>
      </c>
      <c r="B287" s="27" t="s">
        <v>22</v>
      </c>
      <c r="C287" s="27" t="s">
        <v>25</v>
      </c>
      <c r="D287" s="18" t="s">
        <v>302</v>
      </c>
      <c r="E287" s="18" t="s">
        <v>47</v>
      </c>
      <c r="F287" s="25">
        <v>9659.0909100000008</v>
      </c>
      <c r="G287" s="25">
        <v>0</v>
      </c>
      <c r="H287" s="32">
        <v>9770.1149499999992</v>
      </c>
      <c r="N287" s="9"/>
    </row>
    <row r="288" spans="1:17" ht="132.75" customHeight="1">
      <c r="A288" s="19" t="s">
        <v>300</v>
      </c>
      <c r="B288" s="27" t="s">
        <v>22</v>
      </c>
      <c r="C288" s="27" t="s">
        <v>25</v>
      </c>
      <c r="D288" s="18" t="s">
        <v>302</v>
      </c>
      <c r="E288" s="18"/>
      <c r="F288" s="25">
        <f>SUM(F289)</f>
        <v>116.32747999999999</v>
      </c>
      <c r="G288" s="25">
        <f>SUM(G289)</f>
        <v>0</v>
      </c>
      <c r="H288" s="25">
        <f>SUM(H289)</f>
        <v>117.66458</v>
      </c>
      <c r="N288" s="9"/>
    </row>
    <row r="289" spans="1:14" ht="39.75" customHeight="1">
      <c r="A289" s="19" t="s">
        <v>46</v>
      </c>
      <c r="B289" s="27" t="s">
        <v>22</v>
      </c>
      <c r="C289" s="27" t="s">
        <v>25</v>
      </c>
      <c r="D289" s="18" t="s">
        <v>302</v>
      </c>
      <c r="E289" s="18" t="s">
        <v>47</v>
      </c>
      <c r="F289" s="25">
        <v>116.32747999999999</v>
      </c>
      <c r="G289" s="25">
        <v>0</v>
      </c>
      <c r="H289" s="32">
        <v>117.66458</v>
      </c>
      <c r="N289" s="9"/>
    </row>
    <row r="290" spans="1:14" ht="92.25" customHeight="1">
      <c r="A290" s="19" t="s">
        <v>304</v>
      </c>
      <c r="B290" s="27" t="s">
        <v>22</v>
      </c>
      <c r="C290" s="27" t="s">
        <v>25</v>
      </c>
      <c r="D290" s="18" t="s">
        <v>371</v>
      </c>
      <c r="E290" s="18"/>
      <c r="F290" s="25">
        <f>SUM(F291)</f>
        <v>16398.5209</v>
      </c>
      <c r="G290" s="25">
        <f>SUM(G291)</f>
        <v>14061.6</v>
      </c>
      <c r="H290" s="25">
        <f>SUM(H291)</f>
        <v>13514.76</v>
      </c>
      <c r="N290" s="9"/>
    </row>
    <row r="291" spans="1:14" ht="93" customHeight="1">
      <c r="A291" s="19" t="s">
        <v>44</v>
      </c>
      <c r="B291" s="27" t="s">
        <v>22</v>
      </c>
      <c r="C291" s="27" t="s">
        <v>25</v>
      </c>
      <c r="D291" s="18" t="s">
        <v>371</v>
      </c>
      <c r="E291" s="18" t="s">
        <v>45</v>
      </c>
      <c r="F291" s="25">
        <v>16398.5209</v>
      </c>
      <c r="G291" s="25">
        <v>14061.6</v>
      </c>
      <c r="H291" s="32">
        <v>13514.76</v>
      </c>
      <c r="N291" s="9"/>
    </row>
    <row r="292" spans="1:14" ht="57" customHeight="1">
      <c r="A292" s="88" t="s">
        <v>324</v>
      </c>
      <c r="B292" s="27" t="s">
        <v>22</v>
      </c>
      <c r="C292" s="27" t="s">
        <v>25</v>
      </c>
      <c r="D292" s="27" t="s">
        <v>272</v>
      </c>
      <c r="E292" s="18"/>
      <c r="F292" s="25">
        <f>SUM(F293+F295)</f>
        <v>660</v>
      </c>
      <c r="G292" s="25">
        <f>SUM(G293+G295)</f>
        <v>0</v>
      </c>
      <c r="H292" s="25">
        <f>SUM(H293+H295)</f>
        <v>0</v>
      </c>
      <c r="N292" s="9"/>
    </row>
    <row r="293" spans="1:14" ht="51.75" customHeight="1">
      <c r="A293" s="36" t="s">
        <v>325</v>
      </c>
      <c r="B293" s="27" t="s">
        <v>22</v>
      </c>
      <c r="C293" s="27" t="s">
        <v>25</v>
      </c>
      <c r="D293" s="27" t="s">
        <v>272</v>
      </c>
      <c r="E293" s="27"/>
      <c r="F293" s="25">
        <f>F294</f>
        <v>600</v>
      </c>
      <c r="G293" s="25">
        <f>G294</f>
        <v>0</v>
      </c>
      <c r="H293" s="25">
        <f>H294</f>
        <v>0</v>
      </c>
      <c r="N293" s="9"/>
    </row>
    <row r="294" spans="1:14" ht="39.75" customHeight="1">
      <c r="A294" s="36" t="s">
        <v>46</v>
      </c>
      <c r="B294" s="27" t="s">
        <v>22</v>
      </c>
      <c r="C294" s="27" t="s">
        <v>25</v>
      </c>
      <c r="D294" s="27" t="s">
        <v>272</v>
      </c>
      <c r="E294" s="27" t="s">
        <v>47</v>
      </c>
      <c r="F294" s="25">
        <v>600</v>
      </c>
      <c r="G294" s="25">
        <v>0</v>
      </c>
      <c r="H294" s="32">
        <v>0</v>
      </c>
      <c r="N294" s="9"/>
    </row>
    <row r="295" spans="1:14" ht="54.75" customHeight="1">
      <c r="A295" s="36" t="s">
        <v>326</v>
      </c>
      <c r="B295" s="27" t="s">
        <v>22</v>
      </c>
      <c r="C295" s="27" t="s">
        <v>25</v>
      </c>
      <c r="D295" s="27" t="s">
        <v>272</v>
      </c>
      <c r="E295" s="27"/>
      <c r="F295" s="25">
        <f>F296</f>
        <v>60</v>
      </c>
      <c r="G295" s="25">
        <f>G296</f>
        <v>0</v>
      </c>
      <c r="H295" s="25">
        <f>H296</f>
        <v>0</v>
      </c>
      <c r="N295" s="9"/>
    </row>
    <row r="296" spans="1:14" ht="39.75" customHeight="1">
      <c r="A296" s="36" t="s">
        <v>46</v>
      </c>
      <c r="B296" s="27" t="s">
        <v>22</v>
      </c>
      <c r="C296" s="27" t="s">
        <v>25</v>
      </c>
      <c r="D296" s="27" t="s">
        <v>272</v>
      </c>
      <c r="E296" s="27" t="s">
        <v>47</v>
      </c>
      <c r="F296" s="25">
        <v>60</v>
      </c>
      <c r="G296" s="25">
        <v>0</v>
      </c>
      <c r="H296" s="32">
        <v>0</v>
      </c>
      <c r="N296" s="9"/>
    </row>
    <row r="297" spans="1:14" ht="82.5" customHeight="1">
      <c r="A297" s="36" t="s">
        <v>366</v>
      </c>
      <c r="B297" s="27" t="s">
        <v>22</v>
      </c>
      <c r="C297" s="27" t="s">
        <v>25</v>
      </c>
      <c r="D297" s="27" t="s">
        <v>367</v>
      </c>
      <c r="E297" s="27"/>
      <c r="F297" s="25">
        <f>F298</f>
        <v>483.67347000000001</v>
      </c>
      <c r="G297" s="25">
        <f t="shared" ref="G297:H297" si="37">G298</f>
        <v>0</v>
      </c>
      <c r="H297" s="25">
        <f t="shared" si="37"/>
        <v>0</v>
      </c>
      <c r="N297" s="9"/>
    </row>
    <row r="298" spans="1:14" ht="39.75" customHeight="1">
      <c r="A298" s="36" t="s">
        <v>46</v>
      </c>
      <c r="B298" s="27" t="s">
        <v>22</v>
      </c>
      <c r="C298" s="27" t="s">
        <v>25</v>
      </c>
      <c r="D298" s="27" t="s">
        <v>367</v>
      </c>
      <c r="E298" s="27" t="s">
        <v>47</v>
      </c>
      <c r="F298" s="25">
        <v>483.67347000000001</v>
      </c>
      <c r="G298" s="25">
        <v>0</v>
      </c>
      <c r="H298" s="32">
        <v>0</v>
      </c>
      <c r="N298" s="9"/>
    </row>
    <row r="299" spans="1:14" ht="80.25" customHeight="1">
      <c r="A299" s="36" t="s">
        <v>368</v>
      </c>
      <c r="B299" s="27" t="s">
        <v>22</v>
      </c>
      <c r="C299" s="27" t="s">
        <v>25</v>
      </c>
      <c r="D299" s="27" t="s">
        <v>369</v>
      </c>
      <c r="E299" s="27"/>
      <c r="F299" s="25">
        <f>F300</f>
        <v>736.84211000000005</v>
      </c>
      <c r="G299" s="25">
        <f t="shared" ref="G299:H299" si="38">G300</f>
        <v>0</v>
      </c>
      <c r="H299" s="25">
        <f t="shared" si="38"/>
        <v>0</v>
      </c>
      <c r="N299" s="9"/>
    </row>
    <row r="300" spans="1:14" ht="39.75" customHeight="1">
      <c r="A300" s="36" t="s">
        <v>46</v>
      </c>
      <c r="B300" s="27" t="s">
        <v>22</v>
      </c>
      <c r="C300" s="27" t="s">
        <v>25</v>
      </c>
      <c r="D300" s="27" t="s">
        <v>369</v>
      </c>
      <c r="E300" s="27" t="s">
        <v>47</v>
      </c>
      <c r="F300" s="25">
        <v>736.84211000000005</v>
      </c>
      <c r="G300" s="25">
        <v>0</v>
      </c>
      <c r="H300" s="32">
        <v>0</v>
      </c>
      <c r="N300" s="9"/>
    </row>
    <row r="301" spans="1:14" ht="18" customHeight="1">
      <c r="A301" s="38" t="s">
        <v>119</v>
      </c>
      <c r="B301" s="21" t="s">
        <v>22</v>
      </c>
      <c r="C301" s="21" t="s">
        <v>19</v>
      </c>
      <c r="D301" s="21"/>
      <c r="E301" s="21"/>
      <c r="F301" s="22">
        <f>F302+F314</f>
        <v>16441.912710000001</v>
      </c>
      <c r="G301" s="22">
        <f>G302+G314</f>
        <v>10979.61</v>
      </c>
      <c r="H301" s="22">
        <f>H302+H314</f>
        <v>11046.31</v>
      </c>
    </row>
    <row r="302" spans="1:14" ht="54.75" customHeight="1">
      <c r="A302" s="19" t="s">
        <v>286</v>
      </c>
      <c r="B302" s="18" t="s">
        <v>22</v>
      </c>
      <c r="C302" s="18" t="s">
        <v>19</v>
      </c>
      <c r="D302" s="18" t="s">
        <v>136</v>
      </c>
      <c r="E302" s="18"/>
      <c r="F302" s="25">
        <f>F303+F312+F307</f>
        <v>11219.86585</v>
      </c>
      <c r="G302" s="25">
        <f>G303+G312+G307</f>
        <v>6240.1722199999995</v>
      </c>
      <c r="H302" s="25">
        <f>H303+H312+H307</f>
        <v>6240.2055499999997</v>
      </c>
    </row>
    <row r="303" spans="1:14" ht="42.75" customHeight="1">
      <c r="A303" s="30" t="s">
        <v>122</v>
      </c>
      <c r="B303" s="18" t="s">
        <v>22</v>
      </c>
      <c r="C303" s="18" t="s">
        <v>19</v>
      </c>
      <c r="D303" s="18" t="s">
        <v>277</v>
      </c>
      <c r="E303" s="18"/>
      <c r="F303" s="25">
        <f>F304+F305+F306</f>
        <v>10772.88788</v>
      </c>
      <c r="G303" s="25">
        <f>G304+G305+G306</f>
        <v>6215.4722199999997</v>
      </c>
      <c r="H303" s="25">
        <f>H304+H305+H306</f>
        <v>6215.5055499999999</v>
      </c>
    </row>
    <row r="304" spans="1:14" ht="90.75" customHeight="1">
      <c r="A304" s="19" t="s">
        <v>44</v>
      </c>
      <c r="B304" s="18" t="s">
        <v>22</v>
      </c>
      <c r="C304" s="18" t="s">
        <v>19</v>
      </c>
      <c r="D304" s="18" t="s">
        <v>277</v>
      </c>
      <c r="E304" s="18" t="s">
        <v>45</v>
      </c>
      <c r="F304" s="25">
        <v>5501.4123499999996</v>
      </c>
      <c r="G304" s="25">
        <v>5007.9722199999997</v>
      </c>
      <c r="H304" s="25">
        <v>5008.0055499999999</v>
      </c>
    </row>
    <row r="305" spans="1:17" ht="39" customHeight="1">
      <c r="A305" s="19" t="s">
        <v>46</v>
      </c>
      <c r="B305" s="18" t="s">
        <v>22</v>
      </c>
      <c r="C305" s="18" t="s">
        <v>19</v>
      </c>
      <c r="D305" s="18" t="s">
        <v>277</v>
      </c>
      <c r="E305" s="18" t="s">
        <v>47</v>
      </c>
      <c r="F305" s="25">
        <v>5271.1255300000003</v>
      </c>
      <c r="G305" s="25">
        <v>1207.5</v>
      </c>
      <c r="H305" s="25">
        <v>1207.5</v>
      </c>
    </row>
    <row r="306" spans="1:17" ht="23.25" customHeight="1">
      <c r="A306" s="19" t="s">
        <v>48</v>
      </c>
      <c r="B306" s="18" t="s">
        <v>22</v>
      </c>
      <c r="C306" s="18" t="s">
        <v>19</v>
      </c>
      <c r="D306" s="18" t="s">
        <v>277</v>
      </c>
      <c r="E306" s="18" t="s">
        <v>49</v>
      </c>
      <c r="F306" s="25">
        <v>0.35</v>
      </c>
      <c r="G306" s="25">
        <v>0</v>
      </c>
      <c r="H306" s="25">
        <v>0</v>
      </c>
    </row>
    <row r="307" spans="1:17" ht="66.75" customHeight="1">
      <c r="A307" s="19" t="s">
        <v>349</v>
      </c>
      <c r="B307" s="18" t="s">
        <v>22</v>
      </c>
      <c r="C307" s="18" t="s">
        <v>19</v>
      </c>
      <c r="D307" s="18" t="s">
        <v>305</v>
      </c>
      <c r="E307" s="18"/>
      <c r="F307" s="25">
        <f>SUM(F308+F310)</f>
        <v>396.17561999999998</v>
      </c>
      <c r="G307" s="25">
        <f>SUM(G308+G310)</f>
        <v>0</v>
      </c>
      <c r="H307" s="25">
        <f>SUM(H308+H310)</f>
        <v>0</v>
      </c>
      <c r="Q307" s="19"/>
    </row>
    <row r="308" spans="1:17" ht="57.75" customHeight="1">
      <c r="A308" s="19" t="s">
        <v>204</v>
      </c>
      <c r="B308" s="18" t="s">
        <v>22</v>
      </c>
      <c r="C308" s="18" t="s">
        <v>19</v>
      </c>
      <c r="D308" s="18" t="s">
        <v>305</v>
      </c>
      <c r="E308" s="18"/>
      <c r="F308" s="25">
        <f>SUM(F309)</f>
        <v>392.21386999999999</v>
      </c>
      <c r="G308" s="25">
        <f>SUM(G309)</f>
        <v>0</v>
      </c>
      <c r="H308" s="25">
        <f>SUM(H309)</f>
        <v>0</v>
      </c>
    </row>
    <row r="309" spans="1:17" ht="41.25" customHeight="1">
      <c r="A309" s="19" t="s">
        <v>46</v>
      </c>
      <c r="B309" s="18" t="s">
        <v>22</v>
      </c>
      <c r="C309" s="18" t="s">
        <v>19</v>
      </c>
      <c r="D309" s="18" t="s">
        <v>305</v>
      </c>
      <c r="E309" s="18" t="s">
        <v>47</v>
      </c>
      <c r="F309" s="25">
        <v>392.21386999999999</v>
      </c>
      <c r="G309" s="25">
        <v>0</v>
      </c>
      <c r="H309" s="25">
        <v>0</v>
      </c>
    </row>
    <row r="310" spans="1:17" ht="72" customHeight="1">
      <c r="A310" s="19" t="s">
        <v>327</v>
      </c>
      <c r="B310" s="18" t="s">
        <v>22</v>
      </c>
      <c r="C310" s="18" t="s">
        <v>19</v>
      </c>
      <c r="D310" s="18" t="s">
        <v>305</v>
      </c>
      <c r="E310" s="18"/>
      <c r="F310" s="25">
        <f>SUM(F311)</f>
        <v>3.9617499999999999</v>
      </c>
      <c r="G310" s="25">
        <f>SUM(G311)</f>
        <v>0</v>
      </c>
      <c r="H310" s="25">
        <f>SUM(H311)</f>
        <v>0</v>
      </c>
    </row>
    <row r="311" spans="1:17" ht="40.5" customHeight="1">
      <c r="A311" s="19" t="s">
        <v>46</v>
      </c>
      <c r="B311" s="18" t="s">
        <v>22</v>
      </c>
      <c r="C311" s="18" t="s">
        <v>19</v>
      </c>
      <c r="D311" s="18" t="s">
        <v>305</v>
      </c>
      <c r="E311" s="18" t="s">
        <v>47</v>
      </c>
      <c r="F311" s="25">
        <v>3.9617499999999999</v>
      </c>
      <c r="G311" s="25">
        <v>0</v>
      </c>
      <c r="H311" s="25">
        <v>0</v>
      </c>
    </row>
    <row r="312" spans="1:17" ht="38.25" customHeight="1">
      <c r="A312" s="19" t="s">
        <v>58</v>
      </c>
      <c r="B312" s="18" t="s">
        <v>22</v>
      </c>
      <c r="C312" s="18" t="s">
        <v>19</v>
      </c>
      <c r="D312" s="18" t="s">
        <v>278</v>
      </c>
      <c r="E312" s="18"/>
      <c r="F312" s="25">
        <f>F313</f>
        <v>50.802349999999997</v>
      </c>
      <c r="G312" s="25">
        <f>G313</f>
        <v>24.7</v>
      </c>
      <c r="H312" s="25">
        <f>H313</f>
        <v>24.7</v>
      </c>
    </row>
    <row r="313" spans="1:17" ht="21.75" customHeight="1">
      <c r="A313" s="19" t="s">
        <v>48</v>
      </c>
      <c r="B313" s="18" t="s">
        <v>22</v>
      </c>
      <c r="C313" s="18" t="s">
        <v>19</v>
      </c>
      <c r="D313" s="18" t="s">
        <v>278</v>
      </c>
      <c r="E313" s="18" t="s">
        <v>49</v>
      </c>
      <c r="F313" s="25">
        <v>50.802349999999997</v>
      </c>
      <c r="G313" s="25">
        <v>24.7</v>
      </c>
      <c r="H313" s="25">
        <v>24.7</v>
      </c>
    </row>
    <row r="314" spans="1:17" ht="42" customHeight="1">
      <c r="A314" s="44" t="s">
        <v>283</v>
      </c>
      <c r="B314" s="18" t="s">
        <v>22</v>
      </c>
      <c r="C314" s="18" t="s">
        <v>19</v>
      </c>
      <c r="D314" s="18" t="s">
        <v>243</v>
      </c>
      <c r="E314" s="18"/>
      <c r="F314" s="25">
        <f>F315</f>
        <v>5222.0468599999995</v>
      </c>
      <c r="G314" s="25">
        <f>G315</f>
        <v>4739.4377800000002</v>
      </c>
      <c r="H314" s="25">
        <f>H315</f>
        <v>4806.1044499999998</v>
      </c>
    </row>
    <row r="315" spans="1:17" ht="28.5" customHeight="1">
      <c r="A315" s="19" t="s">
        <v>145</v>
      </c>
      <c r="B315" s="18" t="s">
        <v>22</v>
      </c>
      <c r="C315" s="18" t="s">
        <v>19</v>
      </c>
      <c r="D315" s="18" t="s">
        <v>252</v>
      </c>
      <c r="E315" s="18"/>
      <c r="F315" s="25">
        <f>F316+F318+F320+F327</f>
        <v>5222.0468599999995</v>
      </c>
      <c r="G315" s="25">
        <f>G316+G318+G320+G328+G331</f>
        <v>4739.4377800000002</v>
      </c>
      <c r="H315" s="25">
        <f>H316+H318+H320+H328+H331</f>
        <v>4806.1044499999998</v>
      </c>
    </row>
    <row r="316" spans="1:17" ht="39.75" customHeight="1">
      <c r="A316" s="30" t="s">
        <v>133</v>
      </c>
      <c r="B316" s="18" t="s">
        <v>22</v>
      </c>
      <c r="C316" s="18" t="s">
        <v>19</v>
      </c>
      <c r="D316" s="18" t="s">
        <v>253</v>
      </c>
      <c r="E316" s="18"/>
      <c r="F316" s="25">
        <f>F317</f>
        <v>1711.60241</v>
      </c>
      <c r="G316" s="25">
        <f t="shared" ref="G316:H316" si="39">G317</f>
        <v>2245.66</v>
      </c>
      <c r="H316" s="25">
        <f t="shared" si="39"/>
        <v>2245.66</v>
      </c>
    </row>
    <row r="317" spans="1:17" ht="89.25" customHeight="1">
      <c r="A317" s="19" t="s">
        <v>44</v>
      </c>
      <c r="B317" s="18" t="s">
        <v>22</v>
      </c>
      <c r="C317" s="18" t="s">
        <v>19</v>
      </c>
      <c r="D317" s="18" t="s">
        <v>253</v>
      </c>
      <c r="E317" s="18" t="s">
        <v>45</v>
      </c>
      <c r="F317" s="25">
        <v>1711.60241</v>
      </c>
      <c r="G317" s="25">
        <v>2245.66</v>
      </c>
      <c r="H317" s="25">
        <v>2245.66</v>
      </c>
      <c r="J317" s="9"/>
    </row>
    <row r="318" spans="1:17" ht="66" customHeight="1">
      <c r="A318" s="19" t="s">
        <v>238</v>
      </c>
      <c r="B318" s="18" t="s">
        <v>22</v>
      </c>
      <c r="C318" s="18" t="s">
        <v>19</v>
      </c>
      <c r="D318" s="60" t="s">
        <v>273</v>
      </c>
      <c r="E318" s="18"/>
      <c r="F318" s="25">
        <f>SUM(F319)</f>
        <v>800</v>
      </c>
      <c r="G318" s="25">
        <f>SUM(G319)</f>
        <v>0</v>
      </c>
      <c r="H318" s="25">
        <f>SUM(H319)</f>
        <v>0</v>
      </c>
    </row>
    <row r="319" spans="1:17" ht="90" customHeight="1">
      <c r="A319" s="19" t="s">
        <v>44</v>
      </c>
      <c r="B319" s="18" t="s">
        <v>22</v>
      </c>
      <c r="C319" s="18" t="s">
        <v>19</v>
      </c>
      <c r="D319" s="60" t="s">
        <v>273</v>
      </c>
      <c r="E319" s="18" t="s">
        <v>45</v>
      </c>
      <c r="F319" s="25">
        <v>800</v>
      </c>
      <c r="G319" s="25">
        <v>0</v>
      </c>
      <c r="H319" s="25">
        <v>0</v>
      </c>
    </row>
    <row r="320" spans="1:17" ht="66" customHeight="1">
      <c r="A320" s="89" t="s">
        <v>356</v>
      </c>
      <c r="B320" s="27" t="s">
        <v>22</v>
      </c>
      <c r="C320" s="27" t="s">
        <v>19</v>
      </c>
      <c r="D320" s="73" t="s">
        <v>274</v>
      </c>
      <c r="E320" s="18"/>
      <c r="F320" s="25">
        <f>SUM(F321+F324)</f>
        <v>1218.8888899999999</v>
      </c>
      <c r="G320" s="25">
        <f>SUM(G321+G324)</f>
        <v>1002.22222</v>
      </c>
      <c r="H320" s="25">
        <f>SUM(H321+H324)</f>
        <v>1068.8888899999999</v>
      </c>
    </row>
    <row r="321" spans="1:17" ht="65.25" customHeight="1">
      <c r="A321" s="53" t="s">
        <v>355</v>
      </c>
      <c r="B321" s="27" t="s">
        <v>22</v>
      </c>
      <c r="C321" s="27" t="s">
        <v>19</v>
      </c>
      <c r="D321" s="73" t="s">
        <v>274</v>
      </c>
      <c r="E321" s="27"/>
      <c r="F321" s="35">
        <f>F322+F323</f>
        <v>1097</v>
      </c>
      <c r="G321" s="35">
        <f>G322+G323</f>
        <v>902</v>
      </c>
      <c r="H321" s="35">
        <f>H322+H323</f>
        <v>962</v>
      </c>
      <c r="Q321" s="53"/>
    </row>
    <row r="322" spans="1:17" ht="91.5" customHeight="1">
      <c r="A322" s="36" t="s">
        <v>44</v>
      </c>
      <c r="B322" s="27" t="s">
        <v>22</v>
      </c>
      <c r="C322" s="27" t="s">
        <v>19</v>
      </c>
      <c r="D322" s="73" t="s">
        <v>274</v>
      </c>
      <c r="E322" s="18" t="s">
        <v>45</v>
      </c>
      <c r="F322" s="35">
        <v>529</v>
      </c>
      <c r="G322" s="35">
        <v>602</v>
      </c>
      <c r="H322" s="35">
        <v>662</v>
      </c>
      <c r="I322" s="62"/>
      <c r="J322" s="61"/>
    </row>
    <row r="323" spans="1:17" ht="42" customHeight="1">
      <c r="A323" s="36" t="s">
        <v>46</v>
      </c>
      <c r="B323" s="27" t="s">
        <v>22</v>
      </c>
      <c r="C323" s="27" t="s">
        <v>19</v>
      </c>
      <c r="D323" s="78" t="s">
        <v>274</v>
      </c>
      <c r="E323" s="27" t="s">
        <v>47</v>
      </c>
      <c r="F323" s="35">
        <v>568</v>
      </c>
      <c r="G323" s="35">
        <v>300</v>
      </c>
      <c r="H323" s="35">
        <v>300</v>
      </c>
    </row>
    <row r="324" spans="1:17" ht="78" customHeight="1">
      <c r="A324" s="53" t="s">
        <v>329</v>
      </c>
      <c r="B324" s="27" t="s">
        <v>22</v>
      </c>
      <c r="C324" s="27" t="s">
        <v>19</v>
      </c>
      <c r="D324" s="73" t="s">
        <v>274</v>
      </c>
      <c r="E324" s="27"/>
      <c r="F324" s="35">
        <f>F325+F326</f>
        <v>121.88889</v>
      </c>
      <c r="G324" s="35">
        <f>G325+G326</f>
        <v>100.22221999999999</v>
      </c>
      <c r="H324" s="35">
        <f>H325+H326</f>
        <v>106.88889</v>
      </c>
    </row>
    <row r="325" spans="1:17" ht="88.5" customHeight="1">
      <c r="A325" s="36" t="s">
        <v>44</v>
      </c>
      <c r="B325" s="27" t="s">
        <v>22</v>
      </c>
      <c r="C325" s="27" t="s">
        <v>19</v>
      </c>
      <c r="D325" s="73" t="s">
        <v>274</v>
      </c>
      <c r="E325" s="18" t="s">
        <v>45</v>
      </c>
      <c r="F325" s="35">
        <v>58.77778</v>
      </c>
      <c r="G325" s="35">
        <v>66.888890000000004</v>
      </c>
      <c r="H325" s="35">
        <v>73.55556</v>
      </c>
    </row>
    <row r="326" spans="1:17" ht="42" customHeight="1">
      <c r="A326" s="36" t="s">
        <v>46</v>
      </c>
      <c r="B326" s="27" t="s">
        <v>22</v>
      </c>
      <c r="C326" s="27" t="s">
        <v>19</v>
      </c>
      <c r="D326" s="78" t="s">
        <v>274</v>
      </c>
      <c r="E326" s="27" t="s">
        <v>47</v>
      </c>
      <c r="F326" s="35">
        <v>63.111109999999996</v>
      </c>
      <c r="G326" s="35">
        <v>33.333329999999997</v>
      </c>
      <c r="H326" s="35">
        <v>33.333329999999997</v>
      </c>
    </row>
    <row r="327" spans="1:17" ht="82.5" customHeight="1">
      <c r="A327" s="47" t="s">
        <v>360</v>
      </c>
      <c r="B327" s="18" t="s">
        <v>22</v>
      </c>
      <c r="C327" s="18" t="s">
        <v>19</v>
      </c>
      <c r="D327" s="18" t="s">
        <v>275</v>
      </c>
      <c r="E327" s="18"/>
      <c r="F327" s="35">
        <f>F328+F331</f>
        <v>1491.55556</v>
      </c>
      <c r="G327" s="35">
        <f t="shared" ref="G327:H327" si="40">G328+G331</f>
        <v>1491.55556</v>
      </c>
      <c r="H327" s="35">
        <f t="shared" si="40"/>
        <v>1491.55556</v>
      </c>
    </row>
    <row r="328" spans="1:17" ht="76.5" customHeight="1">
      <c r="A328" s="47" t="s">
        <v>132</v>
      </c>
      <c r="B328" s="18" t="s">
        <v>22</v>
      </c>
      <c r="C328" s="18" t="s">
        <v>19</v>
      </c>
      <c r="D328" s="18" t="s">
        <v>275</v>
      </c>
      <c r="E328" s="18"/>
      <c r="F328" s="25">
        <f>F329+F330</f>
        <v>1342.4</v>
      </c>
      <c r="G328" s="25">
        <f>G329+G330</f>
        <v>1342.4</v>
      </c>
      <c r="H328" s="25">
        <f>H329+H330</f>
        <v>1342.4</v>
      </c>
    </row>
    <row r="329" spans="1:17" ht="91.5" customHeight="1">
      <c r="A329" s="31" t="s">
        <v>44</v>
      </c>
      <c r="B329" s="18" t="s">
        <v>22</v>
      </c>
      <c r="C329" s="18" t="s">
        <v>19</v>
      </c>
      <c r="D329" s="18" t="s">
        <v>275</v>
      </c>
      <c r="E329" s="18" t="s">
        <v>45</v>
      </c>
      <c r="F329" s="25">
        <v>1233</v>
      </c>
      <c r="G329" s="25">
        <v>1233</v>
      </c>
      <c r="H329" s="25">
        <v>1233</v>
      </c>
      <c r="J329" s="10"/>
      <c r="K329" s="10"/>
      <c r="L329" s="10"/>
    </row>
    <row r="330" spans="1:17" ht="41.25" customHeight="1">
      <c r="A330" s="19" t="s">
        <v>46</v>
      </c>
      <c r="B330" s="18" t="s">
        <v>22</v>
      </c>
      <c r="C330" s="18" t="s">
        <v>19</v>
      </c>
      <c r="D330" s="18" t="s">
        <v>275</v>
      </c>
      <c r="E330" s="18" t="s">
        <v>47</v>
      </c>
      <c r="F330" s="25">
        <v>109.4</v>
      </c>
      <c r="G330" s="25">
        <v>109.4</v>
      </c>
      <c r="H330" s="25">
        <v>109.4</v>
      </c>
      <c r="J330" s="10"/>
      <c r="K330" s="10"/>
      <c r="L330" s="10"/>
    </row>
    <row r="331" spans="1:17" ht="114.75" customHeight="1">
      <c r="A331" s="47" t="s">
        <v>180</v>
      </c>
      <c r="B331" s="18" t="s">
        <v>22</v>
      </c>
      <c r="C331" s="18" t="s">
        <v>19</v>
      </c>
      <c r="D331" s="18" t="s">
        <v>275</v>
      </c>
      <c r="E331" s="18"/>
      <c r="F331" s="25">
        <f>F332+F333</f>
        <v>149.15555999999998</v>
      </c>
      <c r="G331" s="25">
        <f>G332+G333</f>
        <v>149.15555999999998</v>
      </c>
      <c r="H331" s="25">
        <f>H332+H333</f>
        <v>149.15555999999998</v>
      </c>
      <c r="J331" s="10"/>
      <c r="K331" s="10"/>
      <c r="L331" s="10"/>
    </row>
    <row r="332" spans="1:17" ht="90.75" customHeight="1">
      <c r="A332" s="31" t="s">
        <v>44</v>
      </c>
      <c r="B332" s="18" t="s">
        <v>22</v>
      </c>
      <c r="C332" s="18" t="s">
        <v>19</v>
      </c>
      <c r="D332" s="18" t="s">
        <v>275</v>
      </c>
      <c r="E332" s="18" t="s">
        <v>45</v>
      </c>
      <c r="F332" s="25">
        <v>136.95555999999999</v>
      </c>
      <c r="G332" s="25">
        <v>136.95555999999999</v>
      </c>
      <c r="H332" s="25">
        <v>136.95555999999999</v>
      </c>
      <c r="J332" s="10"/>
      <c r="K332" s="10"/>
      <c r="L332" s="10"/>
    </row>
    <row r="333" spans="1:17" ht="43.5" customHeight="1">
      <c r="A333" s="19" t="s">
        <v>46</v>
      </c>
      <c r="B333" s="18" t="s">
        <v>22</v>
      </c>
      <c r="C333" s="18" t="s">
        <v>19</v>
      </c>
      <c r="D333" s="18" t="s">
        <v>275</v>
      </c>
      <c r="E333" s="18" t="s">
        <v>47</v>
      </c>
      <c r="F333" s="25">
        <v>12.2</v>
      </c>
      <c r="G333" s="25">
        <v>12.2</v>
      </c>
      <c r="H333" s="25">
        <v>12.2</v>
      </c>
      <c r="J333" s="10"/>
      <c r="K333" s="10"/>
      <c r="L333" s="10"/>
    </row>
    <row r="334" spans="1:17" ht="42" customHeight="1">
      <c r="A334" s="63" t="s">
        <v>247</v>
      </c>
      <c r="B334" s="64" t="s">
        <v>22</v>
      </c>
      <c r="C334" s="64" t="s">
        <v>42</v>
      </c>
      <c r="D334" s="64"/>
      <c r="E334" s="64"/>
      <c r="F334" s="54">
        <f t="shared" ref="F334:H339" si="41">F335</f>
        <v>242.89533</v>
      </c>
      <c r="G334" s="54">
        <f t="shared" si="41"/>
        <v>48</v>
      </c>
      <c r="H334" s="54">
        <f t="shared" si="41"/>
        <v>48</v>
      </c>
      <c r="J334" s="10"/>
      <c r="K334" s="10"/>
      <c r="L334" s="10"/>
    </row>
    <row r="335" spans="1:17" ht="39.75" customHeight="1">
      <c r="A335" s="44" t="s">
        <v>283</v>
      </c>
      <c r="B335" s="18" t="s">
        <v>22</v>
      </c>
      <c r="C335" s="18" t="s">
        <v>42</v>
      </c>
      <c r="D335" s="18" t="s">
        <v>243</v>
      </c>
      <c r="E335" s="18"/>
      <c r="F335" s="25">
        <f>F336+F339</f>
        <v>242.89533</v>
      </c>
      <c r="G335" s="25">
        <f t="shared" ref="G335:H335" si="42">G336+G339</f>
        <v>48</v>
      </c>
      <c r="H335" s="25">
        <f t="shared" si="42"/>
        <v>48</v>
      </c>
      <c r="J335" s="10"/>
      <c r="K335" s="10"/>
      <c r="L335" s="10"/>
    </row>
    <row r="336" spans="1:17" ht="29.25" customHeight="1">
      <c r="A336" s="19" t="s">
        <v>143</v>
      </c>
      <c r="B336" s="18" t="s">
        <v>22</v>
      </c>
      <c r="C336" s="18" t="s">
        <v>42</v>
      </c>
      <c r="D336" s="18" t="s">
        <v>244</v>
      </c>
      <c r="E336" s="18"/>
      <c r="F336" s="25">
        <f>F337</f>
        <v>2.8</v>
      </c>
      <c r="G336" s="25">
        <f t="shared" ref="G336:H337" si="43">G337</f>
        <v>0</v>
      </c>
      <c r="H336" s="25">
        <f t="shared" si="43"/>
        <v>0</v>
      </c>
      <c r="J336" s="10"/>
      <c r="K336" s="10"/>
      <c r="L336" s="10"/>
    </row>
    <row r="337" spans="1:13" ht="39.75" customHeight="1">
      <c r="A337" s="30" t="s">
        <v>67</v>
      </c>
      <c r="B337" s="18" t="s">
        <v>22</v>
      </c>
      <c r="C337" s="18" t="s">
        <v>42</v>
      </c>
      <c r="D337" s="18" t="s">
        <v>245</v>
      </c>
      <c r="E337" s="18"/>
      <c r="F337" s="25">
        <f>F338</f>
        <v>2.8</v>
      </c>
      <c r="G337" s="25">
        <f t="shared" si="43"/>
        <v>0</v>
      </c>
      <c r="H337" s="25">
        <f t="shared" si="43"/>
        <v>0</v>
      </c>
      <c r="J337" s="10"/>
      <c r="K337" s="10"/>
      <c r="L337" s="10"/>
    </row>
    <row r="338" spans="1:13" ht="39.75" customHeight="1">
      <c r="A338" s="19" t="s">
        <v>46</v>
      </c>
      <c r="B338" s="18" t="s">
        <v>22</v>
      </c>
      <c r="C338" s="18" t="s">
        <v>42</v>
      </c>
      <c r="D338" s="18" t="s">
        <v>375</v>
      </c>
      <c r="E338" s="18" t="s">
        <v>47</v>
      </c>
      <c r="F338" s="25">
        <v>2.8</v>
      </c>
      <c r="G338" s="25">
        <v>0</v>
      </c>
      <c r="H338" s="25">
        <v>0</v>
      </c>
      <c r="J338" s="10"/>
      <c r="K338" s="10"/>
      <c r="L338" s="10"/>
    </row>
    <row r="339" spans="1:13" ht="28.5" customHeight="1">
      <c r="A339" s="19" t="s">
        <v>144</v>
      </c>
      <c r="B339" s="18" t="s">
        <v>22</v>
      </c>
      <c r="C339" s="18" t="s">
        <v>42</v>
      </c>
      <c r="D339" s="18" t="s">
        <v>249</v>
      </c>
      <c r="E339" s="18"/>
      <c r="F339" s="25">
        <f>F340</f>
        <v>240.09532999999999</v>
      </c>
      <c r="G339" s="25">
        <f t="shared" si="41"/>
        <v>48</v>
      </c>
      <c r="H339" s="25">
        <f t="shared" si="41"/>
        <v>48</v>
      </c>
      <c r="J339" s="10"/>
      <c r="K339" s="10"/>
      <c r="L339" s="10"/>
    </row>
    <row r="340" spans="1:13" ht="28.5" customHeight="1">
      <c r="A340" s="30" t="s">
        <v>68</v>
      </c>
      <c r="B340" s="18" t="s">
        <v>22</v>
      </c>
      <c r="C340" s="18" t="s">
        <v>42</v>
      </c>
      <c r="D340" s="18" t="s">
        <v>250</v>
      </c>
      <c r="E340" s="18"/>
      <c r="F340" s="25">
        <f>F341</f>
        <v>240.09532999999999</v>
      </c>
      <c r="G340" s="25">
        <f>G341</f>
        <v>48</v>
      </c>
      <c r="H340" s="25">
        <f>H341</f>
        <v>48</v>
      </c>
      <c r="J340" s="10"/>
      <c r="K340" s="10"/>
      <c r="L340" s="10"/>
    </row>
    <row r="341" spans="1:13" ht="40.5" customHeight="1">
      <c r="A341" s="19" t="s">
        <v>46</v>
      </c>
      <c r="B341" s="18" t="s">
        <v>22</v>
      </c>
      <c r="C341" s="18" t="s">
        <v>42</v>
      </c>
      <c r="D341" s="18" t="s">
        <v>250</v>
      </c>
      <c r="E341" s="18" t="s">
        <v>47</v>
      </c>
      <c r="F341" s="25">
        <v>240.09532999999999</v>
      </c>
      <c r="G341" s="25">
        <v>48</v>
      </c>
      <c r="H341" s="25">
        <v>48</v>
      </c>
      <c r="J341" s="10"/>
      <c r="K341" s="10"/>
      <c r="L341" s="10"/>
    </row>
    <row r="342" spans="1:13" ht="18" customHeight="1">
      <c r="A342" s="23" t="s">
        <v>117</v>
      </c>
      <c r="B342" s="21" t="s">
        <v>22</v>
      </c>
      <c r="C342" s="21" t="s">
        <v>22</v>
      </c>
      <c r="D342" s="21"/>
      <c r="E342" s="21"/>
      <c r="F342" s="22">
        <f>F343+F346</f>
        <v>155</v>
      </c>
      <c r="G342" s="22">
        <f>G343+G346</f>
        <v>155</v>
      </c>
      <c r="H342" s="22">
        <f>H343+H346</f>
        <v>155</v>
      </c>
    </row>
    <row r="343" spans="1:13" ht="90" customHeight="1">
      <c r="A343" s="47" t="s">
        <v>240</v>
      </c>
      <c r="B343" s="18" t="s">
        <v>22</v>
      </c>
      <c r="C343" s="18" t="s">
        <v>22</v>
      </c>
      <c r="D343" s="18" t="s">
        <v>81</v>
      </c>
      <c r="E343" s="18"/>
      <c r="F343" s="25">
        <f t="shared" ref="F343:H344" si="44">F344</f>
        <v>15</v>
      </c>
      <c r="G343" s="25">
        <f t="shared" si="44"/>
        <v>15</v>
      </c>
      <c r="H343" s="25">
        <f t="shared" si="44"/>
        <v>15</v>
      </c>
    </row>
    <row r="344" spans="1:13" ht="102" customHeight="1">
      <c r="A344" s="47" t="s">
        <v>239</v>
      </c>
      <c r="B344" s="18" t="s">
        <v>22</v>
      </c>
      <c r="C344" s="18" t="s">
        <v>22</v>
      </c>
      <c r="D344" s="41" t="s">
        <v>104</v>
      </c>
      <c r="E344" s="18"/>
      <c r="F344" s="25">
        <f>F345</f>
        <v>15</v>
      </c>
      <c r="G344" s="25">
        <f t="shared" si="44"/>
        <v>15</v>
      </c>
      <c r="H344" s="25">
        <f t="shared" si="44"/>
        <v>15</v>
      </c>
    </row>
    <row r="345" spans="1:13" ht="39.75" customHeight="1">
      <c r="A345" s="19" t="s">
        <v>46</v>
      </c>
      <c r="B345" s="18" t="s">
        <v>22</v>
      </c>
      <c r="C345" s="18" t="s">
        <v>22</v>
      </c>
      <c r="D345" s="41" t="s">
        <v>104</v>
      </c>
      <c r="E345" s="18" t="s">
        <v>47</v>
      </c>
      <c r="F345" s="25">
        <v>15</v>
      </c>
      <c r="G345" s="25">
        <v>15</v>
      </c>
      <c r="H345" s="25">
        <v>15</v>
      </c>
    </row>
    <row r="346" spans="1:13" ht="31.5" customHeight="1">
      <c r="A346" s="19" t="s">
        <v>55</v>
      </c>
      <c r="B346" s="18" t="s">
        <v>22</v>
      </c>
      <c r="C346" s="18" t="s">
        <v>22</v>
      </c>
      <c r="D346" s="18" t="s">
        <v>75</v>
      </c>
      <c r="E346" s="18"/>
      <c r="F346" s="25">
        <f>F347</f>
        <v>140</v>
      </c>
      <c r="G346" s="25">
        <f t="shared" ref="G346:H346" si="45">G347</f>
        <v>140</v>
      </c>
      <c r="H346" s="25">
        <f t="shared" si="45"/>
        <v>140</v>
      </c>
    </row>
    <row r="347" spans="1:13" ht="29.25" customHeight="1">
      <c r="A347" s="30" t="s">
        <v>241</v>
      </c>
      <c r="B347" s="26" t="s">
        <v>22</v>
      </c>
      <c r="C347" s="18" t="s">
        <v>22</v>
      </c>
      <c r="D347" s="18" t="s">
        <v>105</v>
      </c>
      <c r="E347" s="18"/>
      <c r="F347" s="25">
        <f>F348+F349</f>
        <v>140</v>
      </c>
      <c r="G347" s="25">
        <f>G348+G349</f>
        <v>140</v>
      </c>
      <c r="H347" s="25">
        <f>H348+H349</f>
        <v>140</v>
      </c>
    </row>
    <row r="348" spans="1:13" ht="94.5" customHeight="1">
      <c r="A348" s="19" t="s">
        <v>44</v>
      </c>
      <c r="B348" s="26" t="s">
        <v>22</v>
      </c>
      <c r="C348" s="18" t="s">
        <v>22</v>
      </c>
      <c r="D348" s="18" t="s">
        <v>105</v>
      </c>
      <c r="E348" s="18" t="s">
        <v>45</v>
      </c>
      <c r="F348" s="25">
        <v>10.4</v>
      </c>
      <c r="G348" s="25">
        <v>10.4</v>
      </c>
      <c r="H348" s="25">
        <v>10.4</v>
      </c>
    </row>
    <row r="349" spans="1:13" ht="38.25" customHeight="1">
      <c r="A349" s="31" t="s">
        <v>46</v>
      </c>
      <c r="B349" s="18" t="s">
        <v>22</v>
      </c>
      <c r="C349" s="18" t="s">
        <v>22</v>
      </c>
      <c r="D349" s="18" t="s">
        <v>105</v>
      </c>
      <c r="E349" s="18" t="s">
        <v>47</v>
      </c>
      <c r="F349" s="25">
        <v>129.6</v>
      </c>
      <c r="G349" s="25">
        <v>129.6</v>
      </c>
      <c r="H349" s="25">
        <v>129.6</v>
      </c>
    </row>
    <row r="350" spans="1:13" ht="30" customHeight="1">
      <c r="A350" s="23" t="s">
        <v>168</v>
      </c>
      <c r="B350" s="34" t="s">
        <v>22</v>
      </c>
      <c r="C350" s="21" t="s">
        <v>24</v>
      </c>
      <c r="D350" s="21"/>
      <c r="E350" s="21"/>
      <c r="F350" s="22">
        <f>F351+F362</f>
        <v>20104.097670000003</v>
      </c>
      <c r="G350" s="22">
        <f t="shared" ref="G350:M350" si="46">G351+G362</f>
        <v>17652.489409999998</v>
      </c>
      <c r="H350" s="22">
        <f t="shared" si="46"/>
        <v>18470.834940000001</v>
      </c>
      <c r="I350" s="22">
        <f t="shared" si="46"/>
        <v>0</v>
      </c>
      <c r="J350" s="22">
        <f t="shared" si="46"/>
        <v>0</v>
      </c>
      <c r="K350" s="22">
        <f t="shared" si="46"/>
        <v>0</v>
      </c>
      <c r="L350" s="22">
        <f t="shared" si="46"/>
        <v>0</v>
      </c>
      <c r="M350" s="22">
        <f t="shared" si="46"/>
        <v>0</v>
      </c>
    </row>
    <row r="351" spans="1:13" ht="41.25" customHeight="1">
      <c r="A351" s="44" t="s">
        <v>283</v>
      </c>
      <c r="B351" s="18" t="s">
        <v>22</v>
      </c>
      <c r="C351" s="18" t="s">
        <v>24</v>
      </c>
      <c r="D351" s="18" t="s">
        <v>243</v>
      </c>
      <c r="E351" s="18"/>
      <c r="F351" s="35">
        <f>F352</f>
        <v>7197.0224100000005</v>
      </c>
      <c r="G351" s="35">
        <f>G352</f>
        <v>6583.0494099999996</v>
      </c>
      <c r="H351" s="35">
        <f>H352</f>
        <v>7401.3949400000001</v>
      </c>
    </row>
    <row r="352" spans="1:13" ht="30.75" customHeight="1">
      <c r="A352" s="19" t="s">
        <v>267</v>
      </c>
      <c r="B352" s="18" t="s">
        <v>22</v>
      </c>
      <c r="C352" s="18" t="s">
        <v>24</v>
      </c>
      <c r="D352" s="18" t="s">
        <v>268</v>
      </c>
      <c r="E352" s="18"/>
      <c r="F352" s="35">
        <f>F353+F358+F360</f>
        <v>7197.0224100000005</v>
      </c>
      <c r="G352" s="35">
        <f>G353+G358</f>
        <v>6583.0494099999996</v>
      </c>
      <c r="H352" s="35">
        <f>H353+H358</f>
        <v>7401.3949400000001</v>
      </c>
    </row>
    <row r="353" spans="1:18" ht="78" customHeight="1">
      <c r="A353" s="31" t="s">
        <v>358</v>
      </c>
      <c r="B353" s="18" t="s">
        <v>22</v>
      </c>
      <c r="C353" s="18" t="s">
        <v>24</v>
      </c>
      <c r="D353" s="18" t="s">
        <v>269</v>
      </c>
      <c r="E353" s="18"/>
      <c r="F353" s="35">
        <f>SUM(F354+F356)</f>
        <v>2861.3329999999996</v>
      </c>
      <c r="G353" s="35">
        <f>SUM(G354+G356)</f>
        <v>2664</v>
      </c>
      <c r="H353" s="35">
        <f>SUM(H354+H356)</f>
        <v>2664</v>
      </c>
    </row>
    <row r="354" spans="1:18" ht="69" customHeight="1">
      <c r="A354" s="31" t="s">
        <v>357</v>
      </c>
      <c r="B354" s="18" t="s">
        <v>22</v>
      </c>
      <c r="C354" s="18" t="s">
        <v>24</v>
      </c>
      <c r="D354" s="18" t="s">
        <v>269</v>
      </c>
      <c r="E354" s="18"/>
      <c r="F354" s="25">
        <f>F355</f>
        <v>2575.1999999999998</v>
      </c>
      <c r="G354" s="25">
        <f>G355</f>
        <v>2397.6</v>
      </c>
      <c r="H354" s="25">
        <f>H355</f>
        <v>2397.6</v>
      </c>
      <c r="P354" s="62"/>
      <c r="Q354" s="95"/>
      <c r="R354" s="62"/>
    </row>
    <row r="355" spans="1:18" ht="41.25" customHeight="1">
      <c r="A355" s="31" t="s">
        <v>46</v>
      </c>
      <c r="B355" s="18" t="s">
        <v>22</v>
      </c>
      <c r="C355" s="18" t="s">
        <v>24</v>
      </c>
      <c r="D355" s="18" t="s">
        <v>269</v>
      </c>
      <c r="E355" s="18" t="s">
        <v>47</v>
      </c>
      <c r="F355" s="25">
        <v>2575.1999999999998</v>
      </c>
      <c r="G355" s="25">
        <v>2397.6</v>
      </c>
      <c r="H355" s="25">
        <v>2397.6</v>
      </c>
    </row>
    <row r="356" spans="1:18" ht="105" customHeight="1">
      <c r="A356" s="31" t="s">
        <v>181</v>
      </c>
      <c r="B356" s="18" t="s">
        <v>22</v>
      </c>
      <c r="C356" s="18" t="s">
        <v>24</v>
      </c>
      <c r="D356" s="18" t="s">
        <v>269</v>
      </c>
      <c r="E356" s="18"/>
      <c r="F356" s="25">
        <f>F357</f>
        <v>286.13299999999998</v>
      </c>
      <c r="G356" s="25">
        <f t="shared" ref="G356:H356" si="47">G357</f>
        <v>266.39999999999998</v>
      </c>
      <c r="H356" s="25">
        <f t="shared" si="47"/>
        <v>266.39999999999998</v>
      </c>
    </row>
    <row r="357" spans="1:18" ht="39.75" customHeight="1">
      <c r="A357" s="31" t="s">
        <v>46</v>
      </c>
      <c r="B357" s="18" t="s">
        <v>22</v>
      </c>
      <c r="C357" s="18" t="s">
        <v>24</v>
      </c>
      <c r="D357" s="18" t="s">
        <v>269</v>
      </c>
      <c r="E357" s="18" t="s">
        <v>47</v>
      </c>
      <c r="F357" s="25">
        <v>286.13299999999998</v>
      </c>
      <c r="G357" s="25">
        <v>266.39999999999998</v>
      </c>
      <c r="H357" s="25">
        <v>266.39999999999998</v>
      </c>
    </row>
    <row r="358" spans="1:18" ht="118.5" customHeight="1">
      <c r="A358" s="31" t="s">
        <v>307</v>
      </c>
      <c r="B358" s="18" t="s">
        <v>22</v>
      </c>
      <c r="C358" s="18" t="s">
        <v>24</v>
      </c>
      <c r="D358" s="18" t="s">
        <v>306</v>
      </c>
      <c r="E358" s="18"/>
      <c r="F358" s="25">
        <f>SUM(F359)</f>
        <v>3919.0494100000001</v>
      </c>
      <c r="G358" s="25">
        <f>SUM(G359)</f>
        <v>3919.0494100000001</v>
      </c>
      <c r="H358" s="25">
        <f>SUM(H359)</f>
        <v>4737.3949400000001</v>
      </c>
    </row>
    <row r="359" spans="1:18" ht="91.5" customHeight="1">
      <c r="A359" s="31" t="s">
        <v>44</v>
      </c>
      <c r="B359" s="18" t="s">
        <v>22</v>
      </c>
      <c r="C359" s="18" t="s">
        <v>24</v>
      </c>
      <c r="D359" s="18" t="s">
        <v>306</v>
      </c>
      <c r="E359" s="18" t="s">
        <v>45</v>
      </c>
      <c r="F359" s="25">
        <v>3919.0494100000001</v>
      </c>
      <c r="G359" s="25">
        <v>3919.0494100000001</v>
      </c>
      <c r="H359" s="25">
        <v>4737.3949400000001</v>
      </c>
    </row>
    <row r="360" spans="1:18" ht="120.75" customHeight="1">
      <c r="A360" s="31" t="s">
        <v>376</v>
      </c>
      <c r="B360" s="18" t="s">
        <v>22</v>
      </c>
      <c r="C360" s="18" t="s">
        <v>24</v>
      </c>
      <c r="D360" s="18" t="s">
        <v>377</v>
      </c>
      <c r="E360" s="18"/>
      <c r="F360" s="25">
        <f>F361</f>
        <v>416.64</v>
      </c>
      <c r="G360" s="25">
        <f t="shared" ref="G360:H360" si="48">G361</f>
        <v>0</v>
      </c>
      <c r="H360" s="25">
        <f t="shared" si="48"/>
        <v>0</v>
      </c>
    </row>
    <row r="361" spans="1:18" ht="91.5" customHeight="1">
      <c r="A361" s="31" t="s">
        <v>44</v>
      </c>
      <c r="B361" s="18" t="s">
        <v>22</v>
      </c>
      <c r="C361" s="18" t="s">
        <v>24</v>
      </c>
      <c r="D361" s="18" t="s">
        <v>377</v>
      </c>
      <c r="E361" s="18" t="s">
        <v>45</v>
      </c>
      <c r="F361" s="25">
        <v>416.64</v>
      </c>
      <c r="G361" s="25">
        <v>0</v>
      </c>
      <c r="H361" s="25">
        <v>0</v>
      </c>
    </row>
    <row r="362" spans="1:18" ht="27" customHeight="1">
      <c r="A362" s="19" t="s">
        <v>55</v>
      </c>
      <c r="B362" s="18" t="s">
        <v>22</v>
      </c>
      <c r="C362" s="18" t="s">
        <v>24</v>
      </c>
      <c r="D362" s="18" t="s">
        <v>75</v>
      </c>
      <c r="E362" s="18"/>
      <c r="F362" s="25">
        <f>F363+F367</f>
        <v>12907.075260000001</v>
      </c>
      <c r="G362" s="25">
        <f>G363+G367</f>
        <v>11069.439999999999</v>
      </c>
      <c r="H362" s="25">
        <f>H363+H367</f>
        <v>11069.439999999999</v>
      </c>
    </row>
    <row r="363" spans="1:18" ht="69" customHeight="1">
      <c r="A363" s="30" t="s">
        <v>170</v>
      </c>
      <c r="B363" s="26" t="s">
        <v>22</v>
      </c>
      <c r="C363" s="18" t="s">
        <v>24</v>
      </c>
      <c r="D363" s="18" t="s">
        <v>93</v>
      </c>
      <c r="E363" s="18"/>
      <c r="F363" s="25">
        <f>F364+F365+F366</f>
        <v>12901.489260000002</v>
      </c>
      <c r="G363" s="25">
        <f t="shared" ref="G363:H363" si="49">G364+G365+G366</f>
        <v>11069.439999999999</v>
      </c>
      <c r="H363" s="25">
        <f t="shared" si="49"/>
        <v>11069.439999999999</v>
      </c>
    </row>
    <row r="364" spans="1:18" ht="91.5" customHeight="1">
      <c r="A364" s="31" t="s">
        <v>44</v>
      </c>
      <c r="B364" s="26" t="s">
        <v>22</v>
      </c>
      <c r="C364" s="18" t="s">
        <v>24</v>
      </c>
      <c r="D364" s="18" t="s">
        <v>93</v>
      </c>
      <c r="E364" s="18" t="s">
        <v>45</v>
      </c>
      <c r="F364" s="35">
        <v>10808.029790000001</v>
      </c>
      <c r="G364" s="35">
        <v>9498.64</v>
      </c>
      <c r="H364" s="35">
        <v>9498.64</v>
      </c>
    </row>
    <row r="365" spans="1:18" ht="40.5" customHeight="1">
      <c r="A365" s="19" t="s">
        <v>46</v>
      </c>
      <c r="B365" s="26" t="s">
        <v>22</v>
      </c>
      <c r="C365" s="18" t="s">
        <v>24</v>
      </c>
      <c r="D365" s="18" t="s">
        <v>93</v>
      </c>
      <c r="E365" s="18" t="s">
        <v>47</v>
      </c>
      <c r="F365" s="35">
        <v>2090.75947</v>
      </c>
      <c r="G365" s="35">
        <v>1570.8</v>
      </c>
      <c r="H365" s="35">
        <v>1570.8</v>
      </c>
    </row>
    <row r="366" spans="1:18" ht="22.5" customHeight="1">
      <c r="A366" s="19" t="s">
        <v>48</v>
      </c>
      <c r="B366" s="26" t="s">
        <v>22</v>
      </c>
      <c r="C366" s="18" t="s">
        <v>24</v>
      </c>
      <c r="D366" s="18" t="s">
        <v>93</v>
      </c>
      <c r="E366" s="18" t="s">
        <v>49</v>
      </c>
      <c r="F366" s="35">
        <v>2.7</v>
      </c>
      <c r="G366" s="35">
        <v>0</v>
      </c>
      <c r="H366" s="35">
        <v>0</v>
      </c>
    </row>
    <row r="367" spans="1:18" ht="40.5" customHeight="1">
      <c r="A367" s="19" t="s">
        <v>58</v>
      </c>
      <c r="B367" s="26" t="s">
        <v>22</v>
      </c>
      <c r="C367" s="18" t="s">
        <v>24</v>
      </c>
      <c r="D367" s="18" t="s">
        <v>83</v>
      </c>
      <c r="E367" s="18"/>
      <c r="F367" s="35">
        <f>SUM(F368)</f>
        <v>5.5860000000000003</v>
      </c>
      <c r="G367" s="35">
        <f>SUM(G368)</f>
        <v>0</v>
      </c>
      <c r="H367" s="35">
        <f>SUM(H368)</f>
        <v>0</v>
      </c>
    </row>
    <row r="368" spans="1:18" ht="24.75" customHeight="1">
      <c r="A368" s="19" t="s">
        <v>48</v>
      </c>
      <c r="B368" s="26" t="s">
        <v>22</v>
      </c>
      <c r="C368" s="18" t="s">
        <v>24</v>
      </c>
      <c r="D368" s="18" t="s">
        <v>83</v>
      </c>
      <c r="E368" s="18" t="s">
        <v>49</v>
      </c>
      <c r="F368" s="35">
        <v>5.5860000000000003</v>
      </c>
      <c r="G368" s="35">
        <v>0</v>
      </c>
      <c r="H368" s="35">
        <v>0</v>
      </c>
    </row>
    <row r="369" spans="1:8" ht="31.5" customHeight="1">
      <c r="A369" s="56" t="s">
        <v>53</v>
      </c>
      <c r="B369" s="57" t="s">
        <v>23</v>
      </c>
      <c r="C369" s="57"/>
      <c r="D369" s="57"/>
      <c r="E369" s="57"/>
      <c r="F369" s="90">
        <f>F370</f>
        <v>20274.098620000001</v>
      </c>
      <c r="G369" s="90">
        <f>G370</f>
        <v>13694.60598</v>
      </c>
      <c r="H369" s="90">
        <f>H370</f>
        <v>13394.60598</v>
      </c>
    </row>
    <row r="370" spans="1:8" ht="19.5" customHeight="1">
      <c r="A370" s="23" t="s">
        <v>13</v>
      </c>
      <c r="B370" s="21" t="s">
        <v>23</v>
      </c>
      <c r="C370" s="21" t="s">
        <v>18</v>
      </c>
      <c r="D370" s="21"/>
      <c r="E370" s="21"/>
      <c r="F370" s="22">
        <f>F371+F374+F377+F399</f>
        <v>20274.098620000001</v>
      </c>
      <c r="G370" s="22">
        <f t="shared" ref="G370:H370" si="50">G371+G374+G377+G399</f>
        <v>13694.60598</v>
      </c>
      <c r="H370" s="22">
        <f t="shared" si="50"/>
        <v>13394.60598</v>
      </c>
    </row>
    <row r="371" spans="1:8" ht="92.25" customHeight="1">
      <c r="A371" s="30" t="s">
        <v>206</v>
      </c>
      <c r="B371" s="18" t="s">
        <v>23</v>
      </c>
      <c r="C371" s="18" t="s">
        <v>18</v>
      </c>
      <c r="D371" s="18" t="s">
        <v>80</v>
      </c>
      <c r="E371" s="18"/>
      <c r="F371" s="25">
        <f t="shared" ref="F371:H372" si="51">F372</f>
        <v>358.88785999999999</v>
      </c>
      <c r="G371" s="25">
        <f t="shared" si="51"/>
        <v>300</v>
      </c>
      <c r="H371" s="25">
        <f t="shared" si="51"/>
        <v>0</v>
      </c>
    </row>
    <row r="372" spans="1:8" ht="91.5" customHeight="1">
      <c r="A372" s="30" t="s">
        <v>207</v>
      </c>
      <c r="B372" s="18" t="s">
        <v>23</v>
      </c>
      <c r="C372" s="18" t="s">
        <v>18</v>
      </c>
      <c r="D372" s="18" t="s">
        <v>103</v>
      </c>
      <c r="E372" s="18"/>
      <c r="F372" s="25">
        <f t="shared" si="51"/>
        <v>358.88785999999999</v>
      </c>
      <c r="G372" s="25">
        <f t="shared" si="51"/>
        <v>300</v>
      </c>
      <c r="H372" s="25">
        <f t="shared" si="51"/>
        <v>0</v>
      </c>
    </row>
    <row r="373" spans="1:8" ht="40.5" customHeight="1">
      <c r="A373" s="19" t="s">
        <v>46</v>
      </c>
      <c r="B373" s="18" t="s">
        <v>23</v>
      </c>
      <c r="C373" s="18" t="s">
        <v>18</v>
      </c>
      <c r="D373" s="18" t="s">
        <v>103</v>
      </c>
      <c r="E373" s="18" t="s">
        <v>47</v>
      </c>
      <c r="F373" s="35">
        <v>358.88785999999999</v>
      </c>
      <c r="G373" s="35">
        <v>300</v>
      </c>
      <c r="H373" s="35">
        <v>0</v>
      </c>
    </row>
    <row r="374" spans="1:8" ht="95.25" customHeight="1">
      <c r="A374" s="47" t="s">
        <v>240</v>
      </c>
      <c r="B374" s="18" t="s">
        <v>23</v>
      </c>
      <c r="C374" s="18" t="s">
        <v>18</v>
      </c>
      <c r="D374" s="18" t="s">
        <v>81</v>
      </c>
      <c r="E374" s="18"/>
      <c r="F374" s="25">
        <f t="shared" ref="F374:H375" si="52">F375</f>
        <v>15</v>
      </c>
      <c r="G374" s="25">
        <f t="shared" si="52"/>
        <v>15</v>
      </c>
      <c r="H374" s="25">
        <f t="shared" si="52"/>
        <v>15</v>
      </c>
    </row>
    <row r="375" spans="1:8" ht="102" customHeight="1">
      <c r="A375" s="47" t="s">
        <v>239</v>
      </c>
      <c r="B375" s="18" t="s">
        <v>23</v>
      </c>
      <c r="C375" s="18" t="s">
        <v>18</v>
      </c>
      <c r="D375" s="41" t="s">
        <v>104</v>
      </c>
      <c r="E375" s="18"/>
      <c r="F375" s="25">
        <f t="shared" si="52"/>
        <v>15</v>
      </c>
      <c r="G375" s="25">
        <f t="shared" si="52"/>
        <v>15</v>
      </c>
      <c r="H375" s="25">
        <f t="shared" si="52"/>
        <v>15</v>
      </c>
    </row>
    <row r="376" spans="1:8" ht="38.25" customHeight="1">
      <c r="A376" s="19" t="s">
        <v>46</v>
      </c>
      <c r="B376" s="18" t="s">
        <v>23</v>
      </c>
      <c r="C376" s="18" t="s">
        <v>18</v>
      </c>
      <c r="D376" s="41" t="s">
        <v>104</v>
      </c>
      <c r="E376" s="18" t="s">
        <v>47</v>
      </c>
      <c r="F376" s="35">
        <v>15</v>
      </c>
      <c r="G376" s="35">
        <v>15</v>
      </c>
      <c r="H376" s="35">
        <v>15</v>
      </c>
    </row>
    <row r="377" spans="1:8" ht="51.75" customHeight="1">
      <c r="A377" s="36" t="s">
        <v>284</v>
      </c>
      <c r="B377" s="18" t="s">
        <v>23</v>
      </c>
      <c r="C377" s="18" t="s">
        <v>18</v>
      </c>
      <c r="D377" s="18" t="s">
        <v>136</v>
      </c>
      <c r="E377" s="18"/>
      <c r="F377" s="25">
        <f>F378+F380+F384+F388+F397+F392</f>
        <v>19004.210760000002</v>
      </c>
      <c r="G377" s="25">
        <f>G378+G380+G384+G388+G397+G392</f>
        <v>13379.60598</v>
      </c>
      <c r="H377" s="25">
        <f>H378+H380+H384+H388+H397+H392</f>
        <v>13379.60598</v>
      </c>
    </row>
    <row r="378" spans="1:8" ht="57" customHeight="1">
      <c r="A378" s="19" t="s">
        <v>285</v>
      </c>
      <c r="B378" s="18" t="s">
        <v>23</v>
      </c>
      <c r="C378" s="18" t="s">
        <v>18</v>
      </c>
      <c r="D378" s="18" t="s">
        <v>135</v>
      </c>
      <c r="E378" s="18"/>
      <c r="F378" s="25">
        <f>F379</f>
        <v>50</v>
      </c>
      <c r="G378" s="25">
        <f>G379</f>
        <v>50</v>
      </c>
      <c r="H378" s="25">
        <f>H379</f>
        <v>50</v>
      </c>
    </row>
    <row r="379" spans="1:8" ht="39.75" customHeight="1">
      <c r="A379" s="19" t="s">
        <v>46</v>
      </c>
      <c r="B379" s="18" t="s">
        <v>23</v>
      </c>
      <c r="C379" s="18" t="s">
        <v>18</v>
      </c>
      <c r="D379" s="18" t="s">
        <v>135</v>
      </c>
      <c r="E379" s="18" t="s">
        <v>47</v>
      </c>
      <c r="F379" s="35">
        <v>50</v>
      </c>
      <c r="G379" s="35">
        <v>50</v>
      </c>
      <c r="H379" s="37">
        <v>50</v>
      </c>
    </row>
    <row r="380" spans="1:8" ht="30" customHeight="1">
      <c r="A380" s="30" t="s">
        <v>224</v>
      </c>
      <c r="B380" s="18" t="s">
        <v>23</v>
      </c>
      <c r="C380" s="18" t="s">
        <v>18</v>
      </c>
      <c r="D380" s="18" t="s">
        <v>279</v>
      </c>
      <c r="E380" s="18"/>
      <c r="F380" s="25">
        <f>F381+F382+F383</f>
        <v>3236.8265499999998</v>
      </c>
      <c r="G380" s="25">
        <f>G381+G382+G383</f>
        <v>2817.92</v>
      </c>
      <c r="H380" s="25">
        <f>H381+H382+H383</f>
        <v>2817.92</v>
      </c>
    </row>
    <row r="381" spans="1:8" ht="93" customHeight="1">
      <c r="A381" s="19" t="s">
        <v>44</v>
      </c>
      <c r="B381" s="18" t="s">
        <v>23</v>
      </c>
      <c r="C381" s="18" t="s">
        <v>18</v>
      </c>
      <c r="D381" s="18" t="s">
        <v>279</v>
      </c>
      <c r="E381" s="18" t="s">
        <v>45</v>
      </c>
      <c r="F381" s="25">
        <v>1741.4265499999999</v>
      </c>
      <c r="G381" s="25">
        <v>1708.62</v>
      </c>
      <c r="H381" s="25">
        <v>1708.62</v>
      </c>
    </row>
    <row r="382" spans="1:8" ht="41.25" customHeight="1">
      <c r="A382" s="19" t="s">
        <v>46</v>
      </c>
      <c r="B382" s="18" t="s">
        <v>23</v>
      </c>
      <c r="C382" s="18" t="s">
        <v>18</v>
      </c>
      <c r="D382" s="18" t="s">
        <v>279</v>
      </c>
      <c r="E382" s="18" t="s">
        <v>47</v>
      </c>
      <c r="F382" s="25">
        <v>1495.3</v>
      </c>
      <c r="G382" s="25">
        <v>1109.3</v>
      </c>
      <c r="H382" s="25">
        <v>1109.3</v>
      </c>
    </row>
    <row r="383" spans="1:8" ht="18.75" customHeight="1">
      <c r="A383" s="19" t="s">
        <v>48</v>
      </c>
      <c r="B383" s="18" t="s">
        <v>23</v>
      </c>
      <c r="C383" s="18" t="s">
        <v>18</v>
      </c>
      <c r="D383" s="18" t="s">
        <v>279</v>
      </c>
      <c r="E383" s="18" t="s">
        <v>49</v>
      </c>
      <c r="F383" s="25">
        <v>0.1</v>
      </c>
      <c r="G383" s="25">
        <v>0</v>
      </c>
      <c r="H383" s="25">
        <v>0</v>
      </c>
    </row>
    <row r="384" spans="1:8" ht="24.75" customHeight="1">
      <c r="A384" s="30" t="s">
        <v>138</v>
      </c>
      <c r="B384" s="18" t="s">
        <v>23</v>
      </c>
      <c r="C384" s="18" t="s">
        <v>18</v>
      </c>
      <c r="D384" s="18" t="s">
        <v>280</v>
      </c>
      <c r="E384" s="18"/>
      <c r="F384" s="25">
        <f>F385+F386+F387</f>
        <v>4510.576219999999</v>
      </c>
      <c r="G384" s="25">
        <f>G385+G386+G387</f>
        <v>3143.2200000000003</v>
      </c>
      <c r="H384" s="25">
        <f>H385+H386+H387</f>
        <v>3143.2200000000003</v>
      </c>
    </row>
    <row r="385" spans="1:17" ht="94.5" customHeight="1">
      <c r="A385" s="19" t="s">
        <v>44</v>
      </c>
      <c r="B385" s="18" t="s">
        <v>23</v>
      </c>
      <c r="C385" s="18" t="s">
        <v>18</v>
      </c>
      <c r="D385" s="18" t="s">
        <v>280</v>
      </c>
      <c r="E385" s="18" t="s">
        <v>45</v>
      </c>
      <c r="F385" s="35">
        <v>2528.1460299999999</v>
      </c>
      <c r="G385" s="35">
        <v>2443.92</v>
      </c>
      <c r="H385" s="35">
        <v>2443.92</v>
      </c>
    </row>
    <row r="386" spans="1:17" ht="43.5" customHeight="1">
      <c r="A386" s="19" t="s">
        <v>46</v>
      </c>
      <c r="B386" s="18" t="s">
        <v>23</v>
      </c>
      <c r="C386" s="18" t="s">
        <v>18</v>
      </c>
      <c r="D386" s="18" t="s">
        <v>280</v>
      </c>
      <c r="E386" s="18" t="s">
        <v>47</v>
      </c>
      <c r="F386" s="35">
        <v>1979.2801899999999</v>
      </c>
      <c r="G386" s="35">
        <v>699.3</v>
      </c>
      <c r="H386" s="35">
        <v>699.3</v>
      </c>
    </row>
    <row r="387" spans="1:17" ht="24" customHeight="1">
      <c r="A387" s="19" t="s">
        <v>48</v>
      </c>
      <c r="B387" s="18" t="s">
        <v>23</v>
      </c>
      <c r="C387" s="18" t="s">
        <v>18</v>
      </c>
      <c r="D387" s="18" t="s">
        <v>280</v>
      </c>
      <c r="E387" s="18" t="s">
        <v>49</v>
      </c>
      <c r="F387" s="35">
        <v>3.15</v>
      </c>
      <c r="G387" s="35">
        <v>0</v>
      </c>
      <c r="H387" s="35">
        <v>0</v>
      </c>
    </row>
    <row r="388" spans="1:17" ht="40.5" customHeight="1">
      <c r="A388" s="30" t="s">
        <v>137</v>
      </c>
      <c r="B388" s="18" t="s">
        <v>23</v>
      </c>
      <c r="C388" s="18" t="s">
        <v>18</v>
      </c>
      <c r="D388" s="18" t="s">
        <v>281</v>
      </c>
      <c r="E388" s="18"/>
      <c r="F388" s="25">
        <f>F389+F390+F391</f>
        <v>9010.3168300000016</v>
      </c>
      <c r="G388" s="25">
        <f>G389+G390+G391</f>
        <v>4788.38</v>
      </c>
      <c r="H388" s="25">
        <f>H389+H390+H391</f>
        <v>4788.38</v>
      </c>
    </row>
    <row r="389" spans="1:17" ht="94.5" customHeight="1">
      <c r="A389" s="19" t="s">
        <v>44</v>
      </c>
      <c r="B389" s="18" t="s">
        <v>23</v>
      </c>
      <c r="C389" s="18" t="s">
        <v>18</v>
      </c>
      <c r="D389" s="18" t="s">
        <v>281</v>
      </c>
      <c r="E389" s="18" t="s">
        <v>45</v>
      </c>
      <c r="F389" s="35">
        <v>3554.8605600000001</v>
      </c>
      <c r="G389" s="35">
        <v>3244.98</v>
      </c>
      <c r="H389" s="35">
        <v>3244.98</v>
      </c>
    </row>
    <row r="390" spans="1:17" ht="39.75" customHeight="1">
      <c r="A390" s="19" t="s">
        <v>46</v>
      </c>
      <c r="B390" s="18" t="s">
        <v>23</v>
      </c>
      <c r="C390" s="18" t="s">
        <v>18</v>
      </c>
      <c r="D390" s="18" t="s">
        <v>281</v>
      </c>
      <c r="E390" s="18" t="s">
        <v>47</v>
      </c>
      <c r="F390" s="35">
        <v>5452.8562700000002</v>
      </c>
      <c r="G390" s="35">
        <v>1543.4</v>
      </c>
      <c r="H390" s="35">
        <v>1543.4</v>
      </c>
    </row>
    <row r="391" spans="1:17" ht="23.25" customHeight="1">
      <c r="A391" s="19" t="s">
        <v>48</v>
      </c>
      <c r="B391" s="18" t="s">
        <v>23</v>
      </c>
      <c r="C391" s="18" t="s">
        <v>18</v>
      </c>
      <c r="D391" s="18" t="s">
        <v>281</v>
      </c>
      <c r="E391" s="18" t="s">
        <v>49</v>
      </c>
      <c r="F391" s="35">
        <v>2.6</v>
      </c>
      <c r="G391" s="35">
        <v>0</v>
      </c>
      <c r="H391" s="35">
        <v>0</v>
      </c>
    </row>
    <row r="392" spans="1:17" ht="67.5" customHeight="1">
      <c r="A392" s="19" t="s">
        <v>349</v>
      </c>
      <c r="B392" s="18" t="s">
        <v>23</v>
      </c>
      <c r="C392" s="18" t="s">
        <v>18</v>
      </c>
      <c r="D392" s="18" t="s">
        <v>305</v>
      </c>
      <c r="E392" s="18"/>
      <c r="F392" s="35">
        <f>SUM(F393+F395)</f>
        <v>2040.21036</v>
      </c>
      <c r="G392" s="35">
        <f>SUM(G393+G395)</f>
        <v>2490.5859800000003</v>
      </c>
      <c r="H392" s="35">
        <f>SUM(H393+H395)</f>
        <v>2490.5859800000003</v>
      </c>
    </row>
    <row r="393" spans="1:17" ht="53.25" customHeight="1">
      <c r="A393" s="19" t="s">
        <v>204</v>
      </c>
      <c r="B393" s="18" t="s">
        <v>23</v>
      </c>
      <c r="C393" s="18" t="s">
        <v>18</v>
      </c>
      <c r="D393" s="18" t="s">
        <v>305</v>
      </c>
      <c r="E393" s="18"/>
      <c r="F393" s="35">
        <f>SUM(F394)</f>
        <v>2019.80826</v>
      </c>
      <c r="G393" s="35">
        <f>SUM(G394)</f>
        <v>2460.8000000000002</v>
      </c>
      <c r="H393" s="35">
        <f>SUM(H394)</f>
        <v>2460.8000000000002</v>
      </c>
    </row>
    <row r="394" spans="1:17" ht="43.5" customHeight="1">
      <c r="A394" s="19" t="s">
        <v>46</v>
      </c>
      <c r="B394" s="18" t="s">
        <v>23</v>
      </c>
      <c r="C394" s="18" t="s">
        <v>18</v>
      </c>
      <c r="D394" s="18" t="s">
        <v>305</v>
      </c>
      <c r="E394" s="18" t="s">
        <v>47</v>
      </c>
      <c r="F394" s="35">
        <v>2019.80826</v>
      </c>
      <c r="G394" s="35">
        <v>2460.8000000000002</v>
      </c>
      <c r="H394" s="35">
        <v>2460.8000000000002</v>
      </c>
      <c r="Q394" s="19"/>
    </row>
    <row r="395" spans="1:17" ht="65.25" customHeight="1">
      <c r="A395" s="19" t="s">
        <v>330</v>
      </c>
      <c r="B395" s="18" t="s">
        <v>23</v>
      </c>
      <c r="C395" s="18" t="s">
        <v>18</v>
      </c>
      <c r="D395" s="18" t="s">
        <v>305</v>
      </c>
      <c r="E395" s="18"/>
      <c r="F395" s="35">
        <f>SUM(F396)</f>
        <v>20.402100000000001</v>
      </c>
      <c r="G395" s="35">
        <f>SUM(G396)</f>
        <v>29.785979999999999</v>
      </c>
      <c r="H395" s="35">
        <f>SUM(H396)</f>
        <v>29.785979999999999</v>
      </c>
    </row>
    <row r="396" spans="1:17" ht="42" customHeight="1">
      <c r="A396" s="19" t="s">
        <v>46</v>
      </c>
      <c r="B396" s="18" t="s">
        <v>23</v>
      </c>
      <c r="C396" s="18" t="s">
        <v>18</v>
      </c>
      <c r="D396" s="18" t="s">
        <v>305</v>
      </c>
      <c r="E396" s="18" t="s">
        <v>47</v>
      </c>
      <c r="F396" s="35">
        <v>20.402100000000001</v>
      </c>
      <c r="G396" s="35">
        <v>29.785979999999999</v>
      </c>
      <c r="H396" s="35">
        <v>29.785979999999999</v>
      </c>
    </row>
    <row r="397" spans="1:17" ht="41.25" customHeight="1">
      <c r="A397" s="19" t="s">
        <v>58</v>
      </c>
      <c r="B397" s="18" t="s">
        <v>23</v>
      </c>
      <c r="C397" s="18" t="s">
        <v>18</v>
      </c>
      <c r="D397" s="18" t="s">
        <v>278</v>
      </c>
      <c r="E397" s="18"/>
      <c r="F397" s="25">
        <f>F398</f>
        <v>156.2808</v>
      </c>
      <c r="G397" s="25">
        <f>G398</f>
        <v>89.5</v>
      </c>
      <c r="H397" s="25">
        <f>H398</f>
        <v>89.5</v>
      </c>
    </row>
    <row r="398" spans="1:17" ht="19.5" customHeight="1">
      <c r="A398" s="19" t="s">
        <v>48</v>
      </c>
      <c r="B398" s="18" t="s">
        <v>23</v>
      </c>
      <c r="C398" s="18" t="s">
        <v>18</v>
      </c>
      <c r="D398" s="18" t="s">
        <v>278</v>
      </c>
      <c r="E398" s="18" t="s">
        <v>49</v>
      </c>
      <c r="F398" s="25">
        <v>156.2808</v>
      </c>
      <c r="G398" s="25">
        <v>89.5</v>
      </c>
      <c r="H398" s="25">
        <v>89.5</v>
      </c>
    </row>
    <row r="399" spans="1:17" ht="39" customHeight="1">
      <c r="A399" s="36" t="s">
        <v>223</v>
      </c>
      <c r="B399" s="27" t="s">
        <v>23</v>
      </c>
      <c r="C399" s="27" t="s">
        <v>18</v>
      </c>
      <c r="D399" s="27" t="s">
        <v>217</v>
      </c>
      <c r="E399" s="27"/>
      <c r="F399" s="35">
        <f>F400</f>
        <v>896</v>
      </c>
      <c r="G399" s="35">
        <f>G400</f>
        <v>0</v>
      </c>
      <c r="H399" s="35">
        <f>H400</f>
        <v>0</v>
      </c>
    </row>
    <row r="400" spans="1:17" ht="19.5" customHeight="1">
      <c r="A400" s="19" t="s">
        <v>73</v>
      </c>
      <c r="B400" s="27" t="s">
        <v>23</v>
      </c>
      <c r="C400" s="27" t="s">
        <v>18</v>
      </c>
      <c r="D400" s="27" t="s">
        <v>217</v>
      </c>
      <c r="E400" s="27" t="s">
        <v>72</v>
      </c>
      <c r="F400" s="35">
        <v>896</v>
      </c>
      <c r="G400" s="35">
        <v>0</v>
      </c>
      <c r="H400" s="37">
        <v>0</v>
      </c>
    </row>
    <row r="401" spans="1:8" ht="22.5" customHeight="1">
      <c r="A401" s="56" t="s">
        <v>14</v>
      </c>
      <c r="B401" s="57">
        <v>10</v>
      </c>
      <c r="C401" s="57"/>
      <c r="D401" s="57"/>
      <c r="E401" s="57"/>
      <c r="F401" s="90">
        <f>F402+F406+F418+F431</f>
        <v>35806.801270000004</v>
      </c>
      <c r="G401" s="90">
        <f>G402+G406+G418+G431</f>
        <v>31550.090600000007</v>
      </c>
      <c r="H401" s="90">
        <f>H402+H406+H418+H431</f>
        <v>29011.0906</v>
      </c>
    </row>
    <row r="402" spans="1:8" ht="14.25" customHeight="1">
      <c r="A402" s="23" t="s">
        <v>27</v>
      </c>
      <c r="B402" s="21" t="s">
        <v>28</v>
      </c>
      <c r="C402" s="21" t="s">
        <v>18</v>
      </c>
      <c r="D402" s="21"/>
      <c r="E402" s="21"/>
      <c r="F402" s="22">
        <f>F403</f>
        <v>7716.65</v>
      </c>
      <c r="G402" s="22">
        <f t="shared" ref="G402:H404" si="53">G403</f>
        <v>7716.65</v>
      </c>
      <c r="H402" s="22">
        <f t="shared" si="53"/>
        <v>7716.65</v>
      </c>
    </row>
    <row r="403" spans="1:8" ht="27" customHeight="1">
      <c r="A403" s="36" t="s">
        <v>55</v>
      </c>
      <c r="B403" s="27" t="s">
        <v>28</v>
      </c>
      <c r="C403" s="27" t="s">
        <v>18</v>
      </c>
      <c r="D403" s="27" t="s">
        <v>75</v>
      </c>
      <c r="E403" s="27"/>
      <c r="F403" s="35">
        <f>F404</f>
        <v>7716.65</v>
      </c>
      <c r="G403" s="35">
        <f t="shared" si="53"/>
        <v>7716.65</v>
      </c>
      <c r="H403" s="35">
        <f t="shared" si="53"/>
        <v>7716.65</v>
      </c>
    </row>
    <row r="404" spans="1:8" ht="37.5" customHeight="1">
      <c r="A404" s="30" t="s">
        <v>65</v>
      </c>
      <c r="B404" s="26" t="s">
        <v>28</v>
      </c>
      <c r="C404" s="18" t="s">
        <v>18</v>
      </c>
      <c r="D404" s="18" t="s">
        <v>106</v>
      </c>
      <c r="E404" s="18"/>
      <c r="F404" s="25">
        <f>F405</f>
        <v>7716.65</v>
      </c>
      <c r="G404" s="25">
        <f t="shared" si="53"/>
        <v>7716.65</v>
      </c>
      <c r="H404" s="25">
        <f t="shared" si="53"/>
        <v>7716.65</v>
      </c>
    </row>
    <row r="405" spans="1:8" ht="27.75" customHeight="1">
      <c r="A405" s="31" t="s">
        <v>50</v>
      </c>
      <c r="B405" s="18" t="s">
        <v>28</v>
      </c>
      <c r="C405" s="18" t="s">
        <v>18</v>
      </c>
      <c r="D405" s="18" t="s">
        <v>106</v>
      </c>
      <c r="E405" s="18" t="s">
        <v>51</v>
      </c>
      <c r="F405" s="35">
        <v>7716.65</v>
      </c>
      <c r="G405" s="35">
        <v>7716.65</v>
      </c>
      <c r="H405" s="35">
        <v>7716.65</v>
      </c>
    </row>
    <row r="406" spans="1:8" ht="21.75" customHeight="1">
      <c r="A406" s="23" t="s">
        <v>15</v>
      </c>
      <c r="B406" s="21">
        <v>10</v>
      </c>
      <c r="C406" s="21" t="s">
        <v>19</v>
      </c>
      <c r="D406" s="21"/>
      <c r="E406" s="21"/>
      <c r="F406" s="22">
        <f>F407</f>
        <v>14632.867</v>
      </c>
      <c r="G406" s="22">
        <f>G407</f>
        <v>10143.735000000001</v>
      </c>
      <c r="H406" s="22">
        <f>H407</f>
        <v>7561.4349999999995</v>
      </c>
    </row>
    <row r="407" spans="1:8" ht="26.25" customHeight="1">
      <c r="A407" s="19" t="s">
        <v>55</v>
      </c>
      <c r="B407" s="18" t="s">
        <v>28</v>
      </c>
      <c r="C407" s="18" t="s">
        <v>19</v>
      </c>
      <c r="D407" s="18" t="s">
        <v>75</v>
      </c>
      <c r="E407" s="18"/>
      <c r="F407" s="25">
        <f>F408+F410++F412+F415</f>
        <v>14632.867</v>
      </c>
      <c r="G407" s="25">
        <f>G408+G410++G412+G415</f>
        <v>10143.735000000001</v>
      </c>
      <c r="H407" s="25">
        <f>H408+H410++H412+H415</f>
        <v>7561.4349999999995</v>
      </c>
    </row>
    <row r="408" spans="1:8" ht="141.75" customHeight="1">
      <c r="A408" s="30" t="s">
        <v>128</v>
      </c>
      <c r="B408" s="18" t="s">
        <v>28</v>
      </c>
      <c r="C408" s="18" t="s">
        <v>19</v>
      </c>
      <c r="D408" s="18" t="s">
        <v>107</v>
      </c>
      <c r="E408" s="18"/>
      <c r="F408" s="25">
        <f>F409</f>
        <v>2779.2</v>
      </c>
      <c r="G408" s="25">
        <f>G409</f>
        <v>2779.2</v>
      </c>
      <c r="H408" s="25">
        <f>H409</f>
        <v>2779.2</v>
      </c>
    </row>
    <row r="409" spans="1:8" ht="91.5" customHeight="1">
      <c r="A409" s="19" t="s">
        <v>44</v>
      </c>
      <c r="B409" s="18" t="s">
        <v>28</v>
      </c>
      <c r="C409" s="18" t="s">
        <v>19</v>
      </c>
      <c r="D409" s="18" t="s">
        <v>107</v>
      </c>
      <c r="E409" s="18" t="s">
        <v>45</v>
      </c>
      <c r="F409" s="25">
        <v>2779.2</v>
      </c>
      <c r="G409" s="25">
        <v>2779.2</v>
      </c>
      <c r="H409" s="25">
        <v>2779.2</v>
      </c>
    </row>
    <row r="410" spans="1:8" ht="152.25" customHeight="1">
      <c r="A410" s="79" t="s">
        <v>131</v>
      </c>
      <c r="B410" s="18" t="s">
        <v>28</v>
      </c>
      <c r="C410" s="18" t="s">
        <v>19</v>
      </c>
      <c r="D410" s="18" t="s">
        <v>108</v>
      </c>
      <c r="E410" s="18"/>
      <c r="F410" s="25">
        <f>F411</f>
        <v>958.2</v>
      </c>
      <c r="G410" s="25">
        <f>G411</f>
        <v>958.2</v>
      </c>
      <c r="H410" s="25">
        <f>H411</f>
        <v>958.2</v>
      </c>
    </row>
    <row r="411" spans="1:8" ht="90" customHeight="1">
      <c r="A411" s="19" t="s">
        <v>44</v>
      </c>
      <c r="B411" s="18" t="s">
        <v>28</v>
      </c>
      <c r="C411" s="18" t="s">
        <v>19</v>
      </c>
      <c r="D411" s="18" t="s">
        <v>108</v>
      </c>
      <c r="E411" s="18" t="s">
        <v>45</v>
      </c>
      <c r="F411" s="25">
        <v>958.2</v>
      </c>
      <c r="G411" s="25">
        <v>958.2</v>
      </c>
      <c r="H411" s="25">
        <v>958.2</v>
      </c>
    </row>
    <row r="412" spans="1:8" ht="179.25" customHeight="1">
      <c r="A412" s="79" t="s">
        <v>152</v>
      </c>
      <c r="B412" s="18" t="s">
        <v>28</v>
      </c>
      <c r="C412" s="18" t="s">
        <v>19</v>
      </c>
      <c r="D412" s="18" t="s">
        <v>109</v>
      </c>
      <c r="E412" s="18"/>
      <c r="F412" s="25">
        <f>F413+F414</f>
        <v>4787.4670000000006</v>
      </c>
      <c r="G412" s="25">
        <f>G413+G414</f>
        <v>6406.335</v>
      </c>
      <c r="H412" s="25">
        <f>H413+H414</f>
        <v>3824.0349999999999</v>
      </c>
    </row>
    <row r="413" spans="1:8" ht="39" customHeight="1">
      <c r="A413" s="19" t="s">
        <v>46</v>
      </c>
      <c r="B413" s="18" t="s">
        <v>28</v>
      </c>
      <c r="C413" s="18" t="s">
        <v>19</v>
      </c>
      <c r="D413" s="18" t="s">
        <v>109</v>
      </c>
      <c r="E413" s="18" t="s">
        <v>47</v>
      </c>
      <c r="F413" s="25">
        <v>56.768999999999998</v>
      </c>
      <c r="G413" s="25">
        <v>75.965000000000003</v>
      </c>
      <c r="H413" s="25">
        <v>45.344999999999999</v>
      </c>
    </row>
    <row r="414" spans="1:8" ht="27" customHeight="1">
      <c r="A414" s="19" t="s">
        <v>50</v>
      </c>
      <c r="B414" s="18" t="s">
        <v>28</v>
      </c>
      <c r="C414" s="18" t="s">
        <v>19</v>
      </c>
      <c r="D414" s="18" t="s">
        <v>109</v>
      </c>
      <c r="E414" s="18" t="s">
        <v>51</v>
      </c>
      <c r="F414" s="25">
        <v>4730.6980000000003</v>
      </c>
      <c r="G414" s="25">
        <v>6330.37</v>
      </c>
      <c r="H414" s="25">
        <v>3778.69</v>
      </c>
    </row>
    <row r="415" spans="1:8" ht="27" customHeight="1">
      <c r="A415" s="19" t="s">
        <v>297</v>
      </c>
      <c r="B415" s="18" t="s">
        <v>28</v>
      </c>
      <c r="C415" s="18" t="s">
        <v>19</v>
      </c>
      <c r="D415" s="84" t="s">
        <v>298</v>
      </c>
      <c r="E415" s="18"/>
      <c r="F415" s="25">
        <f>SUM(F416:F417)</f>
        <v>6108</v>
      </c>
      <c r="G415" s="25">
        <f>SUM(G416:G417)</f>
        <v>0</v>
      </c>
      <c r="H415" s="25">
        <f>SUM(H416:H417)</f>
        <v>0</v>
      </c>
    </row>
    <row r="416" spans="1:8" ht="39.75" customHeight="1">
      <c r="A416" s="19" t="s">
        <v>46</v>
      </c>
      <c r="B416" s="18" t="s">
        <v>28</v>
      </c>
      <c r="C416" s="18" t="s">
        <v>19</v>
      </c>
      <c r="D416" s="84" t="s">
        <v>298</v>
      </c>
      <c r="E416" s="18" t="s">
        <v>47</v>
      </c>
      <c r="F416" s="25">
        <v>108</v>
      </c>
      <c r="G416" s="25">
        <v>0</v>
      </c>
      <c r="H416" s="25">
        <v>0</v>
      </c>
    </row>
    <row r="417" spans="1:13" ht="29.25" customHeight="1">
      <c r="A417" s="19" t="s">
        <v>50</v>
      </c>
      <c r="B417" s="18" t="s">
        <v>28</v>
      </c>
      <c r="C417" s="18" t="s">
        <v>19</v>
      </c>
      <c r="D417" s="84" t="s">
        <v>298</v>
      </c>
      <c r="E417" s="18" t="s">
        <v>51</v>
      </c>
      <c r="F417" s="25">
        <v>6000</v>
      </c>
      <c r="G417" s="25">
        <v>0</v>
      </c>
      <c r="H417" s="25">
        <v>0</v>
      </c>
    </row>
    <row r="418" spans="1:13" ht="21" customHeight="1">
      <c r="A418" s="68" t="s">
        <v>16</v>
      </c>
      <c r="B418" s="64">
        <v>10</v>
      </c>
      <c r="C418" s="64" t="s">
        <v>20</v>
      </c>
      <c r="D418" s="64"/>
      <c r="E418" s="64"/>
      <c r="F418" s="54">
        <f>F419+F421</f>
        <v>12899.051270000002</v>
      </c>
      <c r="G418" s="54">
        <f>G419+G421</f>
        <v>13191.340600000001</v>
      </c>
      <c r="H418" s="54">
        <f>H419+H421</f>
        <v>13234.640600000001</v>
      </c>
    </row>
    <row r="419" spans="1:13" ht="132.75" customHeight="1">
      <c r="A419" s="19" t="s">
        <v>225</v>
      </c>
      <c r="B419" s="18">
        <v>10</v>
      </c>
      <c r="C419" s="18" t="s">
        <v>20</v>
      </c>
      <c r="D419" s="80" t="s">
        <v>194</v>
      </c>
      <c r="E419" s="18"/>
      <c r="F419" s="25">
        <f>F420</f>
        <v>101.15127</v>
      </c>
      <c r="G419" s="25">
        <f>G420</f>
        <v>351.64060000000001</v>
      </c>
      <c r="H419" s="25">
        <f>H420</f>
        <v>351.64060000000001</v>
      </c>
    </row>
    <row r="420" spans="1:13" ht="42" customHeight="1">
      <c r="A420" s="19" t="s">
        <v>46</v>
      </c>
      <c r="B420" s="18">
        <v>10</v>
      </c>
      <c r="C420" s="18" t="s">
        <v>20</v>
      </c>
      <c r="D420" s="80" t="s">
        <v>194</v>
      </c>
      <c r="E420" s="18" t="s">
        <v>47</v>
      </c>
      <c r="F420" s="25">
        <v>101.15127</v>
      </c>
      <c r="G420" s="25">
        <v>351.64060000000001</v>
      </c>
      <c r="H420" s="25">
        <v>351.64060000000001</v>
      </c>
    </row>
    <row r="421" spans="1:13" ht="25.5" customHeight="1">
      <c r="A421" s="19" t="s">
        <v>55</v>
      </c>
      <c r="B421" s="18" t="s">
        <v>28</v>
      </c>
      <c r="C421" s="18" t="s">
        <v>20</v>
      </c>
      <c r="D421" s="18" t="s">
        <v>75</v>
      </c>
      <c r="E421" s="18"/>
      <c r="F421" s="25">
        <f>F422+F425+F428</f>
        <v>12797.900000000001</v>
      </c>
      <c r="G421" s="25">
        <f>G422+G425+G428</f>
        <v>12839.7</v>
      </c>
      <c r="H421" s="25">
        <f>H422+H425+H428</f>
        <v>12883</v>
      </c>
    </row>
    <row r="422" spans="1:13" ht="91.5" customHeight="1">
      <c r="A422" s="30" t="s">
        <v>129</v>
      </c>
      <c r="B422" s="18" t="s">
        <v>28</v>
      </c>
      <c r="C422" s="18" t="s">
        <v>20</v>
      </c>
      <c r="D422" s="18" t="s">
        <v>110</v>
      </c>
      <c r="E422" s="18"/>
      <c r="F422" s="25">
        <f>F423+F424</f>
        <v>1040.5999999999999</v>
      </c>
      <c r="G422" s="25">
        <f t="shared" ref="G422:M422" si="54">G423+G424</f>
        <v>1082.4000000000001</v>
      </c>
      <c r="H422" s="25">
        <f t="shared" si="54"/>
        <v>1125.7</v>
      </c>
      <c r="I422" s="25">
        <f t="shared" si="54"/>
        <v>0</v>
      </c>
      <c r="J422" s="25">
        <f t="shared" si="54"/>
        <v>0</v>
      </c>
      <c r="K422" s="25">
        <f t="shared" si="54"/>
        <v>0</v>
      </c>
      <c r="L422" s="25">
        <f t="shared" si="54"/>
        <v>0</v>
      </c>
      <c r="M422" s="25">
        <f t="shared" si="54"/>
        <v>0</v>
      </c>
    </row>
    <row r="423" spans="1:13" ht="39" customHeight="1">
      <c r="A423" s="19" t="s">
        <v>46</v>
      </c>
      <c r="B423" s="18" t="s">
        <v>28</v>
      </c>
      <c r="C423" s="18" t="s">
        <v>20</v>
      </c>
      <c r="D423" s="18" t="s">
        <v>110</v>
      </c>
      <c r="E423" s="18" t="s">
        <v>47</v>
      </c>
      <c r="F423" s="25">
        <v>10.3</v>
      </c>
      <c r="G423" s="25">
        <v>10.7</v>
      </c>
      <c r="H423" s="25">
        <v>10.199999999999999</v>
      </c>
    </row>
    <row r="424" spans="1:13" ht="25.5" customHeight="1">
      <c r="A424" s="19" t="s">
        <v>50</v>
      </c>
      <c r="B424" s="18" t="s">
        <v>28</v>
      </c>
      <c r="C424" s="18" t="s">
        <v>20</v>
      </c>
      <c r="D424" s="18" t="s">
        <v>110</v>
      </c>
      <c r="E424" s="18" t="s">
        <v>51</v>
      </c>
      <c r="F424" s="25">
        <v>1030.3</v>
      </c>
      <c r="G424" s="25">
        <v>1071.7</v>
      </c>
      <c r="H424" s="25">
        <v>1115.5</v>
      </c>
    </row>
    <row r="425" spans="1:13" ht="141.75" customHeight="1">
      <c r="A425" s="30" t="s">
        <v>209</v>
      </c>
      <c r="B425" s="18" t="s">
        <v>28</v>
      </c>
      <c r="C425" s="18" t="s">
        <v>20</v>
      </c>
      <c r="D425" s="18" t="s">
        <v>111</v>
      </c>
      <c r="E425" s="18"/>
      <c r="F425" s="25">
        <f>F426+F427</f>
        <v>7596.5</v>
      </c>
      <c r="G425" s="25">
        <f>G426+G427</f>
        <v>7596.5</v>
      </c>
      <c r="H425" s="25">
        <f>H426+H427</f>
        <v>7596.5</v>
      </c>
    </row>
    <row r="426" spans="1:13" ht="42.75" customHeight="1">
      <c r="A426" s="19" t="s">
        <v>46</v>
      </c>
      <c r="B426" s="18" t="s">
        <v>28</v>
      </c>
      <c r="C426" s="18" t="s">
        <v>20</v>
      </c>
      <c r="D426" s="18" t="s">
        <v>111</v>
      </c>
      <c r="E426" s="18" t="s">
        <v>47</v>
      </c>
      <c r="F426" s="25">
        <v>90.076999999999998</v>
      </c>
      <c r="G426" s="25">
        <v>90.076999999999998</v>
      </c>
      <c r="H426" s="25">
        <v>90.076999999999998</v>
      </c>
    </row>
    <row r="427" spans="1:13" ht="28.5" customHeight="1">
      <c r="A427" s="19" t="s">
        <v>50</v>
      </c>
      <c r="B427" s="18" t="s">
        <v>28</v>
      </c>
      <c r="C427" s="18" t="s">
        <v>20</v>
      </c>
      <c r="D427" s="18" t="s">
        <v>111</v>
      </c>
      <c r="E427" s="18" t="s">
        <v>51</v>
      </c>
      <c r="F427" s="25">
        <v>7506.4229999999998</v>
      </c>
      <c r="G427" s="25">
        <v>7506.4229999999998</v>
      </c>
      <c r="H427" s="25">
        <v>7506.4229999999998</v>
      </c>
    </row>
    <row r="428" spans="1:13" ht="63.75" customHeight="1">
      <c r="A428" s="30" t="s">
        <v>130</v>
      </c>
      <c r="B428" s="18" t="s">
        <v>28</v>
      </c>
      <c r="C428" s="18" t="s">
        <v>20</v>
      </c>
      <c r="D428" s="18" t="s">
        <v>112</v>
      </c>
      <c r="E428" s="18"/>
      <c r="F428" s="25">
        <f>F429+F430</f>
        <v>4160.8</v>
      </c>
      <c r="G428" s="25">
        <f>G429+G430</f>
        <v>4160.8</v>
      </c>
      <c r="H428" s="25">
        <f>H429+H430</f>
        <v>4160.8</v>
      </c>
    </row>
    <row r="429" spans="1:13" ht="43.5" customHeight="1">
      <c r="A429" s="19" t="s">
        <v>46</v>
      </c>
      <c r="B429" s="18" t="s">
        <v>28</v>
      </c>
      <c r="C429" s="18" t="s">
        <v>20</v>
      </c>
      <c r="D429" s="18" t="s">
        <v>112</v>
      </c>
      <c r="E429" s="18" t="s">
        <v>47</v>
      </c>
      <c r="F429" s="25">
        <v>49.338000000000001</v>
      </c>
      <c r="G429" s="25">
        <v>49.338000000000001</v>
      </c>
      <c r="H429" s="25">
        <v>49.338000000000001</v>
      </c>
    </row>
    <row r="430" spans="1:13" ht="30" customHeight="1">
      <c r="A430" s="19" t="s">
        <v>50</v>
      </c>
      <c r="B430" s="18" t="s">
        <v>28</v>
      </c>
      <c r="C430" s="18" t="s">
        <v>20</v>
      </c>
      <c r="D430" s="18" t="s">
        <v>112</v>
      </c>
      <c r="E430" s="18" t="s">
        <v>51</v>
      </c>
      <c r="F430" s="25">
        <v>4111.4620000000004</v>
      </c>
      <c r="G430" s="25">
        <v>4111.4620000000004</v>
      </c>
      <c r="H430" s="25">
        <v>4111.4620000000004</v>
      </c>
    </row>
    <row r="431" spans="1:13" ht="26.25" customHeight="1">
      <c r="A431" s="29" t="s">
        <v>114</v>
      </c>
      <c r="B431" s="21" t="s">
        <v>28</v>
      </c>
      <c r="C431" s="21" t="s">
        <v>21</v>
      </c>
      <c r="D431" s="21"/>
      <c r="E431" s="21"/>
      <c r="F431" s="22">
        <f>F432</f>
        <v>558.23299999999995</v>
      </c>
      <c r="G431" s="22">
        <f>G432</f>
        <v>498.36500000000001</v>
      </c>
      <c r="H431" s="22">
        <f>H432</f>
        <v>498.36500000000001</v>
      </c>
    </row>
    <row r="432" spans="1:13" ht="178.5" customHeight="1">
      <c r="A432" s="77" t="s">
        <v>152</v>
      </c>
      <c r="B432" s="18" t="s">
        <v>28</v>
      </c>
      <c r="C432" s="18" t="s">
        <v>21</v>
      </c>
      <c r="D432" s="18" t="s">
        <v>109</v>
      </c>
      <c r="E432" s="18"/>
      <c r="F432" s="25">
        <f>F433</f>
        <v>558.23299999999995</v>
      </c>
      <c r="G432" s="25">
        <f t="shared" ref="G432:M432" si="55">G433</f>
        <v>498.36500000000001</v>
      </c>
      <c r="H432" s="25">
        <f t="shared" si="55"/>
        <v>498.36500000000001</v>
      </c>
      <c r="I432" s="59">
        <f t="shared" si="55"/>
        <v>0</v>
      </c>
      <c r="J432" s="59">
        <f t="shared" si="55"/>
        <v>0</v>
      </c>
      <c r="K432" s="59">
        <f t="shared" si="55"/>
        <v>0</v>
      </c>
      <c r="L432" s="59">
        <f t="shared" si="55"/>
        <v>0</v>
      </c>
      <c r="M432" s="59">
        <f t="shared" si="55"/>
        <v>0</v>
      </c>
    </row>
    <row r="433" spans="1:17" ht="88.5" customHeight="1">
      <c r="A433" s="19" t="s">
        <v>44</v>
      </c>
      <c r="B433" s="18" t="s">
        <v>28</v>
      </c>
      <c r="C433" s="18" t="s">
        <v>21</v>
      </c>
      <c r="D433" s="18" t="s">
        <v>109</v>
      </c>
      <c r="E433" s="18" t="s">
        <v>45</v>
      </c>
      <c r="F433" s="25">
        <v>558.23299999999995</v>
      </c>
      <c r="G433" s="25">
        <v>498.36500000000001</v>
      </c>
      <c r="H433" s="25">
        <v>498.36500000000001</v>
      </c>
    </row>
    <row r="434" spans="1:17" ht="30" customHeight="1">
      <c r="A434" s="56" t="s">
        <v>32</v>
      </c>
      <c r="B434" s="57" t="s">
        <v>31</v>
      </c>
      <c r="C434" s="57"/>
      <c r="D434" s="92"/>
      <c r="E434" s="57"/>
      <c r="F434" s="90">
        <f>F435</f>
        <v>10004.558579999999</v>
      </c>
      <c r="G434" s="90">
        <f>G435</f>
        <v>9239.3290899999993</v>
      </c>
      <c r="H434" s="90">
        <f>H435</f>
        <v>8924.3290899999993</v>
      </c>
    </row>
    <row r="435" spans="1:17" ht="16.5" customHeight="1">
      <c r="A435" s="23" t="s">
        <v>33</v>
      </c>
      <c r="B435" s="21" t="s">
        <v>31</v>
      </c>
      <c r="C435" s="21" t="s">
        <v>18</v>
      </c>
      <c r="D435" s="24"/>
      <c r="E435" s="21"/>
      <c r="F435" s="22">
        <f>F436+F440</f>
        <v>10004.558579999999</v>
      </c>
      <c r="G435" s="22">
        <f>G436+G440</f>
        <v>9239.3290899999993</v>
      </c>
      <c r="H435" s="22">
        <f>H436+H440</f>
        <v>8924.3290899999993</v>
      </c>
    </row>
    <row r="436" spans="1:17" ht="67.5" customHeight="1">
      <c r="A436" s="19" t="s">
        <v>208</v>
      </c>
      <c r="B436" s="18" t="s">
        <v>31</v>
      </c>
      <c r="C436" s="18" t="s">
        <v>18</v>
      </c>
      <c r="D436" s="18" t="s">
        <v>118</v>
      </c>
      <c r="E436" s="18"/>
      <c r="F436" s="25">
        <f>F437</f>
        <v>315</v>
      </c>
      <c r="G436" s="25">
        <f>G437</f>
        <v>315</v>
      </c>
      <c r="H436" s="25">
        <f>H437</f>
        <v>0</v>
      </c>
    </row>
    <row r="437" spans="1:17" ht="65.25" customHeight="1">
      <c r="A437" s="19" t="s">
        <v>201</v>
      </c>
      <c r="B437" s="18" t="s">
        <v>31</v>
      </c>
      <c r="C437" s="18" t="s">
        <v>18</v>
      </c>
      <c r="D437" s="18" t="s">
        <v>141</v>
      </c>
      <c r="E437" s="18"/>
      <c r="F437" s="25">
        <f>F438+F439</f>
        <v>315</v>
      </c>
      <c r="G437" s="25">
        <f>G438+G439</f>
        <v>315</v>
      </c>
      <c r="H437" s="25">
        <f>H438+H439</f>
        <v>0</v>
      </c>
    </row>
    <row r="438" spans="1:17" ht="90" customHeight="1">
      <c r="A438" s="19" t="s">
        <v>44</v>
      </c>
      <c r="B438" s="18" t="s">
        <v>31</v>
      </c>
      <c r="C438" s="18" t="s">
        <v>18</v>
      </c>
      <c r="D438" s="18" t="s">
        <v>142</v>
      </c>
      <c r="E438" s="18" t="s">
        <v>45</v>
      </c>
      <c r="F438" s="35">
        <v>130</v>
      </c>
      <c r="G438" s="35">
        <v>130</v>
      </c>
      <c r="H438" s="35">
        <v>0</v>
      </c>
    </row>
    <row r="439" spans="1:17" ht="39.75" customHeight="1">
      <c r="A439" s="19" t="s">
        <v>46</v>
      </c>
      <c r="B439" s="18" t="s">
        <v>31</v>
      </c>
      <c r="C439" s="18" t="s">
        <v>18</v>
      </c>
      <c r="D439" s="18" t="s">
        <v>142</v>
      </c>
      <c r="E439" s="18" t="s">
        <v>47</v>
      </c>
      <c r="F439" s="35">
        <v>185</v>
      </c>
      <c r="G439" s="35">
        <v>185</v>
      </c>
      <c r="H439" s="35">
        <v>0</v>
      </c>
    </row>
    <row r="440" spans="1:17" ht="30.75" customHeight="1">
      <c r="A440" s="19" t="s">
        <v>55</v>
      </c>
      <c r="B440" s="18" t="s">
        <v>31</v>
      </c>
      <c r="C440" s="18" t="s">
        <v>18</v>
      </c>
      <c r="D440" s="18" t="s">
        <v>75</v>
      </c>
      <c r="E440" s="18"/>
      <c r="F440" s="46">
        <f>F441+F450+F445</f>
        <v>9689.558579999999</v>
      </c>
      <c r="G440" s="46">
        <f>G441+G450+G445</f>
        <v>8924.3290899999993</v>
      </c>
      <c r="H440" s="46">
        <f>H441+H450+H445</f>
        <v>8924.3290899999993</v>
      </c>
    </row>
    <row r="441" spans="1:17" ht="29.25" customHeight="1">
      <c r="A441" s="30" t="s">
        <v>64</v>
      </c>
      <c r="B441" s="18" t="s">
        <v>31</v>
      </c>
      <c r="C441" s="18" t="s">
        <v>18</v>
      </c>
      <c r="D441" s="18" t="s">
        <v>93</v>
      </c>
      <c r="E441" s="18"/>
      <c r="F441" s="46">
        <f>F442+F443+F444</f>
        <v>8946.1293999999998</v>
      </c>
      <c r="G441" s="46">
        <f>G442+G443+G444</f>
        <v>8259.42</v>
      </c>
      <c r="H441" s="46">
        <f>H442+H443+H444</f>
        <v>8259.42</v>
      </c>
    </row>
    <row r="442" spans="1:17" ht="92.25" customHeight="1">
      <c r="A442" s="19" t="s">
        <v>44</v>
      </c>
      <c r="B442" s="18" t="s">
        <v>31</v>
      </c>
      <c r="C442" s="18" t="s">
        <v>18</v>
      </c>
      <c r="D442" s="18" t="s">
        <v>93</v>
      </c>
      <c r="E442" s="18" t="s">
        <v>45</v>
      </c>
      <c r="F442" s="48">
        <v>7508.0471399999997</v>
      </c>
      <c r="G442" s="48">
        <v>7190.42</v>
      </c>
      <c r="H442" s="48">
        <v>7190.42</v>
      </c>
    </row>
    <row r="443" spans="1:17" ht="39.75" customHeight="1">
      <c r="A443" s="19" t="s">
        <v>46</v>
      </c>
      <c r="B443" s="18" t="s">
        <v>31</v>
      </c>
      <c r="C443" s="18" t="s">
        <v>18</v>
      </c>
      <c r="D443" s="18" t="s">
        <v>93</v>
      </c>
      <c r="E443" s="18" t="s">
        <v>47</v>
      </c>
      <c r="F443" s="48">
        <v>1437.3822600000001</v>
      </c>
      <c r="G443" s="48">
        <v>1069</v>
      </c>
      <c r="H443" s="48">
        <v>1069</v>
      </c>
    </row>
    <row r="444" spans="1:17" ht="22.5" customHeight="1">
      <c r="A444" s="19" t="s">
        <v>48</v>
      </c>
      <c r="B444" s="18" t="s">
        <v>31</v>
      </c>
      <c r="C444" s="18" t="s">
        <v>18</v>
      </c>
      <c r="D444" s="18" t="s">
        <v>93</v>
      </c>
      <c r="E444" s="18" t="s">
        <v>49</v>
      </c>
      <c r="F444" s="48">
        <v>0.7</v>
      </c>
      <c r="G444" s="48">
        <v>0</v>
      </c>
      <c r="H444" s="48">
        <v>0</v>
      </c>
    </row>
    <row r="445" spans="1:17" ht="66" customHeight="1">
      <c r="A445" s="19" t="s">
        <v>359</v>
      </c>
      <c r="B445" s="18" t="s">
        <v>31</v>
      </c>
      <c r="C445" s="18" t="s">
        <v>18</v>
      </c>
      <c r="D445" s="18" t="s">
        <v>156</v>
      </c>
      <c r="E445" s="18"/>
      <c r="F445" s="48">
        <f>SUM(F446+F448)</f>
        <v>555.82691</v>
      </c>
      <c r="G445" s="48">
        <f>SUM(G446+G448)</f>
        <v>570.90908999999999</v>
      </c>
      <c r="H445" s="48">
        <f>SUM(H446+H448)</f>
        <v>570.90908999999999</v>
      </c>
    </row>
    <row r="446" spans="1:17" ht="51.75" customHeight="1">
      <c r="A446" s="19" t="s">
        <v>204</v>
      </c>
      <c r="B446" s="18" t="s">
        <v>31</v>
      </c>
      <c r="C446" s="18" t="s">
        <v>18</v>
      </c>
      <c r="D446" s="18" t="s">
        <v>156</v>
      </c>
      <c r="E446" s="18"/>
      <c r="F446" s="48">
        <f>SUM(F447)</f>
        <v>550.26864</v>
      </c>
      <c r="G446" s="48">
        <f>SUM(G447)</f>
        <v>565.20000000000005</v>
      </c>
      <c r="H446" s="48">
        <f>SUM(H447)</f>
        <v>565.20000000000005</v>
      </c>
      <c r="Q446" s="19"/>
    </row>
    <row r="447" spans="1:17" ht="36.75" customHeight="1">
      <c r="A447" s="19" t="s">
        <v>46</v>
      </c>
      <c r="B447" s="18" t="s">
        <v>31</v>
      </c>
      <c r="C447" s="18" t="s">
        <v>18</v>
      </c>
      <c r="D447" s="18" t="s">
        <v>156</v>
      </c>
      <c r="E447" s="18" t="s">
        <v>47</v>
      </c>
      <c r="F447" s="48">
        <v>550.26864</v>
      </c>
      <c r="G447" s="48">
        <v>565.20000000000005</v>
      </c>
      <c r="H447" s="48">
        <v>565.20000000000005</v>
      </c>
    </row>
    <row r="448" spans="1:17" ht="67.5" customHeight="1">
      <c r="A448" s="87" t="s">
        <v>331</v>
      </c>
      <c r="B448" s="18" t="s">
        <v>31</v>
      </c>
      <c r="C448" s="18" t="s">
        <v>18</v>
      </c>
      <c r="D448" s="18" t="s">
        <v>156</v>
      </c>
      <c r="E448" s="18"/>
      <c r="F448" s="48">
        <f>SUM(F449)</f>
        <v>5.5582700000000003</v>
      </c>
      <c r="G448" s="48">
        <f>SUM(G449)</f>
        <v>5.7090899999999998</v>
      </c>
      <c r="H448" s="48">
        <f>SUM(H449)</f>
        <v>5.7090899999999998</v>
      </c>
    </row>
    <row r="449" spans="1:8" ht="40.5" customHeight="1">
      <c r="A449" s="19" t="s">
        <v>46</v>
      </c>
      <c r="B449" s="18" t="s">
        <v>31</v>
      </c>
      <c r="C449" s="18" t="s">
        <v>18</v>
      </c>
      <c r="D449" s="18" t="s">
        <v>156</v>
      </c>
      <c r="E449" s="18" t="s">
        <v>47</v>
      </c>
      <c r="F449" s="48">
        <v>5.5582700000000003</v>
      </c>
      <c r="G449" s="48">
        <v>5.7090899999999998</v>
      </c>
      <c r="H449" s="48">
        <v>5.7090899999999998</v>
      </c>
    </row>
    <row r="450" spans="1:8" ht="39.75" customHeight="1">
      <c r="A450" s="19" t="s">
        <v>58</v>
      </c>
      <c r="B450" s="18" t="s">
        <v>31</v>
      </c>
      <c r="C450" s="18" t="s">
        <v>18</v>
      </c>
      <c r="D450" s="18" t="s">
        <v>83</v>
      </c>
      <c r="E450" s="18"/>
      <c r="F450" s="25">
        <f>F451</f>
        <v>187.60227</v>
      </c>
      <c r="G450" s="25">
        <f>G451</f>
        <v>94</v>
      </c>
      <c r="H450" s="25">
        <f>H451</f>
        <v>94</v>
      </c>
    </row>
    <row r="451" spans="1:8" ht="17.25" customHeight="1">
      <c r="A451" s="19" t="s">
        <v>48</v>
      </c>
      <c r="B451" s="18" t="s">
        <v>31</v>
      </c>
      <c r="C451" s="18" t="s">
        <v>18</v>
      </c>
      <c r="D451" s="18" t="s">
        <v>83</v>
      </c>
      <c r="E451" s="18" t="s">
        <v>49</v>
      </c>
      <c r="F451" s="35">
        <v>187.60227</v>
      </c>
      <c r="G451" s="35">
        <v>94</v>
      </c>
      <c r="H451" s="35">
        <v>94</v>
      </c>
    </row>
    <row r="452" spans="1:8" ht="27.75" customHeight="1">
      <c r="A452" s="56" t="s">
        <v>36</v>
      </c>
      <c r="B452" s="57" t="s">
        <v>35</v>
      </c>
      <c r="C452" s="57"/>
      <c r="D452" s="92"/>
      <c r="E452" s="57"/>
      <c r="F452" s="90">
        <f>F453</f>
        <v>3085.3</v>
      </c>
      <c r="G452" s="90">
        <f>G453</f>
        <v>944.8</v>
      </c>
      <c r="H452" s="90">
        <f>H453</f>
        <v>944.8</v>
      </c>
    </row>
    <row r="453" spans="1:8" ht="24.75" customHeight="1">
      <c r="A453" s="23" t="s">
        <v>37</v>
      </c>
      <c r="B453" s="21" t="s">
        <v>35</v>
      </c>
      <c r="C453" s="21" t="s">
        <v>25</v>
      </c>
      <c r="D453" s="24"/>
      <c r="E453" s="21"/>
      <c r="F453" s="22">
        <f>F456+F454</f>
        <v>3085.3</v>
      </c>
      <c r="G453" s="22">
        <f>G456+G454</f>
        <v>944.8</v>
      </c>
      <c r="H453" s="22">
        <f>H456+H454</f>
        <v>944.8</v>
      </c>
    </row>
    <row r="454" spans="1:8" ht="144" customHeight="1">
      <c r="A454" s="81" t="s">
        <v>182</v>
      </c>
      <c r="B454" s="18" t="s">
        <v>35</v>
      </c>
      <c r="C454" s="18" t="s">
        <v>25</v>
      </c>
      <c r="D454" s="33" t="s">
        <v>176</v>
      </c>
      <c r="E454" s="18"/>
      <c r="F454" s="25">
        <f>SUM(F455)</f>
        <v>759.8</v>
      </c>
      <c r="G454" s="25">
        <f>SUM(G455)</f>
        <v>744.8</v>
      </c>
      <c r="H454" s="25">
        <f>SUM(H455)</f>
        <v>744.8</v>
      </c>
    </row>
    <row r="455" spans="1:8" ht="24.75" customHeight="1">
      <c r="A455" s="30" t="s">
        <v>66</v>
      </c>
      <c r="B455" s="18" t="s">
        <v>35</v>
      </c>
      <c r="C455" s="18" t="s">
        <v>25</v>
      </c>
      <c r="D455" s="33" t="s">
        <v>176</v>
      </c>
      <c r="E455" s="18" t="s">
        <v>52</v>
      </c>
      <c r="F455" s="25">
        <v>759.8</v>
      </c>
      <c r="G455" s="25">
        <v>744.8</v>
      </c>
      <c r="H455" s="25">
        <v>744.8</v>
      </c>
    </row>
    <row r="456" spans="1:8" ht="30" customHeight="1">
      <c r="A456" s="19" t="s">
        <v>55</v>
      </c>
      <c r="B456" s="18" t="s">
        <v>35</v>
      </c>
      <c r="C456" s="18" t="s">
        <v>25</v>
      </c>
      <c r="D456" s="18" t="s">
        <v>75</v>
      </c>
      <c r="E456" s="18"/>
      <c r="F456" s="46">
        <f t="shared" ref="F456:H457" si="56">F457</f>
        <v>2325.5</v>
      </c>
      <c r="G456" s="46">
        <f t="shared" si="56"/>
        <v>200</v>
      </c>
      <c r="H456" s="46">
        <f t="shared" si="56"/>
        <v>200</v>
      </c>
    </row>
    <row r="457" spans="1:8" ht="26.25" customHeight="1">
      <c r="A457" s="72" t="s">
        <v>55</v>
      </c>
      <c r="B457" s="26" t="s">
        <v>35</v>
      </c>
      <c r="C457" s="18" t="s">
        <v>25</v>
      </c>
      <c r="D457" s="18" t="s">
        <v>113</v>
      </c>
      <c r="E457" s="18"/>
      <c r="F457" s="25">
        <f t="shared" si="56"/>
        <v>2325.5</v>
      </c>
      <c r="G457" s="25">
        <f t="shared" si="56"/>
        <v>200</v>
      </c>
      <c r="H457" s="25">
        <f t="shared" si="56"/>
        <v>200</v>
      </c>
    </row>
    <row r="458" spans="1:8" ht="30" customHeight="1">
      <c r="A458" s="30" t="s">
        <v>66</v>
      </c>
      <c r="B458" s="18" t="s">
        <v>35</v>
      </c>
      <c r="C458" s="18" t="s">
        <v>25</v>
      </c>
      <c r="D458" s="18" t="s">
        <v>113</v>
      </c>
      <c r="E458" s="18" t="s">
        <v>52</v>
      </c>
      <c r="F458" s="25">
        <v>2325.5</v>
      </c>
      <c r="G458" s="25">
        <v>200</v>
      </c>
      <c r="H458" s="25">
        <v>200</v>
      </c>
    </row>
    <row r="459" spans="1:8" ht="71.25" customHeight="1">
      <c r="A459" s="91" t="s">
        <v>147</v>
      </c>
      <c r="B459" s="57" t="s">
        <v>39</v>
      </c>
      <c r="C459" s="57"/>
      <c r="D459" s="57"/>
      <c r="E459" s="57"/>
      <c r="F459" s="90">
        <f>F460</f>
        <v>35451.716999999997</v>
      </c>
      <c r="G459" s="90">
        <f>G460</f>
        <v>30576.97</v>
      </c>
      <c r="H459" s="90">
        <f>H460</f>
        <v>30576.97</v>
      </c>
    </row>
    <row r="460" spans="1:8" ht="29.25" customHeight="1">
      <c r="A460" s="49" t="s">
        <v>157</v>
      </c>
      <c r="B460" s="21" t="s">
        <v>39</v>
      </c>
      <c r="C460" s="21" t="s">
        <v>19</v>
      </c>
      <c r="D460" s="21"/>
      <c r="E460" s="21"/>
      <c r="F460" s="22">
        <f>F461+F463</f>
        <v>35451.716999999997</v>
      </c>
      <c r="G460" s="22">
        <f>G461+G463</f>
        <v>30576.97</v>
      </c>
      <c r="H460" s="22">
        <f>H461+H463</f>
        <v>30576.97</v>
      </c>
    </row>
    <row r="461" spans="1:8" ht="57" customHeight="1">
      <c r="A461" s="70" t="s">
        <v>204</v>
      </c>
      <c r="B461" s="83" t="s">
        <v>39</v>
      </c>
      <c r="C461" s="27" t="s">
        <v>19</v>
      </c>
      <c r="D461" s="27" t="s">
        <v>156</v>
      </c>
      <c r="E461" s="27"/>
      <c r="F461" s="35">
        <f>F462</f>
        <v>35097.199999999997</v>
      </c>
      <c r="G461" s="35">
        <f>G462</f>
        <v>30271.200000000001</v>
      </c>
      <c r="H461" s="35">
        <f>H462</f>
        <v>30271.200000000001</v>
      </c>
    </row>
    <row r="462" spans="1:8" ht="22.5" customHeight="1">
      <c r="A462" s="19" t="s">
        <v>73</v>
      </c>
      <c r="B462" s="18" t="s">
        <v>39</v>
      </c>
      <c r="C462" s="18" t="s">
        <v>19</v>
      </c>
      <c r="D462" s="18" t="s">
        <v>156</v>
      </c>
      <c r="E462" s="18" t="s">
        <v>72</v>
      </c>
      <c r="F462" s="35">
        <v>35097.199999999997</v>
      </c>
      <c r="G462" s="35">
        <v>30271.200000000001</v>
      </c>
      <c r="H462" s="35">
        <v>30271.200000000001</v>
      </c>
    </row>
    <row r="463" spans="1:8" ht="65.25" customHeight="1">
      <c r="A463" s="70" t="s">
        <v>203</v>
      </c>
      <c r="B463" s="83" t="s">
        <v>39</v>
      </c>
      <c r="C463" s="27" t="s">
        <v>19</v>
      </c>
      <c r="D463" s="27" t="s">
        <v>156</v>
      </c>
      <c r="E463" s="27"/>
      <c r="F463" s="35">
        <f>F464</f>
        <v>354.517</v>
      </c>
      <c r="G463" s="35">
        <f>G464</f>
        <v>305.77</v>
      </c>
      <c r="H463" s="35">
        <f>H464</f>
        <v>305.77</v>
      </c>
    </row>
    <row r="464" spans="1:8" ht="21.75" customHeight="1">
      <c r="A464" s="19" t="s">
        <v>73</v>
      </c>
      <c r="B464" s="18" t="s">
        <v>39</v>
      </c>
      <c r="C464" s="18" t="s">
        <v>19</v>
      </c>
      <c r="D464" s="18" t="s">
        <v>156</v>
      </c>
      <c r="E464" s="18" t="s">
        <v>72</v>
      </c>
      <c r="F464" s="25">
        <v>354.517</v>
      </c>
      <c r="G464" s="25">
        <v>305.77</v>
      </c>
      <c r="H464" s="25">
        <v>305.77</v>
      </c>
    </row>
    <row r="465" spans="1:8" ht="22.5" customHeight="1">
      <c r="A465" s="66" t="s">
        <v>17</v>
      </c>
      <c r="B465" s="28"/>
      <c r="C465" s="28"/>
      <c r="D465" s="28"/>
      <c r="E465" s="28"/>
      <c r="F465" s="55">
        <f>SUM(F9+F100+F117+F162+F211+F216+F369+F401+F434+F452+F459)</f>
        <v>680198.13440999994</v>
      </c>
      <c r="G465" s="55">
        <f>SUM(G9+G100+G117+G162+G211+G216+G369+G401+G434+G452+G459)</f>
        <v>504532.71997999994</v>
      </c>
      <c r="H465" s="55">
        <f>SUM(H9+H100+H117+H162+H211+H216+H369+H401+H434+H452+H459)</f>
        <v>517792.33653000009</v>
      </c>
    </row>
    <row r="466" spans="1:8">
      <c r="A466" s="65"/>
    </row>
    <row r="467" spans="1:8">
      <c r="A467" s="2"/>
    </row>
    <row r="468" spans="1:8">
      <c r="A468" s="5"/>
    </row>
  </sheetData>
  <mergeCells count="9">
    <mergeCell ref="E1:H1"/>
    <mergeCell ref="E2:H2"/>
    <mergeCell ref="A4:H5"/>
    <mergeCell ref="A6:A7"/>
    <mergeCell ref="B6:B7"/>
    <mergeCell ref="C6:C7"/>
    <mergeCell ref="D6:D7"/>
    <mergeCell ref="E6:E7"/>
    <mergeCell ref="F6:H6"/>
  </mergeCells>
  <pageMargins left="0.55118110236220474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 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2024-03-27T11:51:34Z</cp:lastPrinted>
  <dcterms:created xsi:type="dcterms:W3CDTF">2008-06-24T07:03:57Z</dcterms:created>
  <dcterms:modified xsi:type="dcterms:W3CDTF">2024-09-27T06:39:46Z</dcterms:modified>
</cp:coreProperties>
</file>